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549" activeTab="1"/>
  </bookViews>
  <sheets>
    <sheet name="Buffaloxp" sheetId="14" r:id="rId1"/>
    <sheet name="Player Summary" sheetId="1" r:id="rId2"/>
    <sheet name="BillV" sheetId="7" r:id="rId3"/>
    <sheet name="TedCraven" sheetId="8" r:id="rId4"/>
    <sheet name="BarbCraven" sheetId="9" r:id="rId5"/>
    <sheet name="noddub62" sheetId="10" r:id="rId6"/>
    <sheet name="gandalf380" sheetId="12" r:id="rId7"/>
    <sheet name="Boe777" sheetId="13" r:id="rId8"/>
    <sheet name="Jimbob1002" sheetId="15" r:id="rId9"/>
    <sheet name="rmath" sheetId="16" r:id="rId10"/>
    <sheet name="Cycle1" sheetId="17" r:id="rId11"/>
    <sheet name="PKTruckdriver" sheetId="18" r:id="rId12"/>
    <sheet name="Mikesal57" sheetId="19" r:id="rId13"/>
    <sheet name="gfnut" sheetId="20" r:id="rId14"/>
    <sheet name="Midland333" sheetId="21" r:id="rId15"/>
    <sheet name="TigerRose" sheetId="22" r:id="rId16"/>
    <sheet name="New" sheetId="6" r:id="rId17"/>
  </sheets>
  <calcPr calcId="145621"/>
</workbook>
</file>

<file path=xl/calcChain.xml><?xml version="1.0" encoding="utf-8"?>
<calcChain xmlns="http://schemas.openxmlformats.org/spreadsheetml/2006/main">
  <c r="R34" i="22" l="1"/>
  <c r="Q34" i="22"/>
  <c r="P34" i="22"/>
  <c r="O34" i="22"/>
  <c r="N34" i="22"/>
  <c r="M34" i="22"/>
  <c r="I34" i="22"/>
  <c r="H34" i="22"/>
  <c r="R33" i="22"/>
  <c r="Q33" i="22"/>
  <c r="P33" i="22"/>
  <c r="O33" i="22"/>
  <c r="N33" i="22"/>
  <c r="M33" i="22"/>
  <c r="I33" i="22"/>
  <c r="H33" i="22"/>
  <c r="R32" i="22"/>
  <c r="Q32" i="22"/>
  <c r="P32" i="22"/>
  <c r="O32" i="22"/>
  <c r="N32" i="22"/>
  <c r="M32" i="22"/>
  <c r="I32" i="22"/>
  <c r="H32" i="22"/>
  <c r="R31" i="22"/>
  <c r="Q31" i="22"/>
  <c r="P31" i="22"/>
  <c r="O31" i="22"/>
  <c r="N31" i="22"/>
  <c r="M31" i="22"/>
  <c r="I31" i="22"/>
  <c r="H31" i="22"/>
  <c r="R30" i="22"/>
  <c r="Q30" i="22"/>
  <c r="P30" i="22"/>
  <c r="O30" i="22"/>
  <c r="N30" i="22"/>
  <c r="M30" i="22"/>
  <c r="I30" i="22"/>
  <c r="H30" i="22"/>
  <c r="R29" i="22"/>
  <c r="Q29" i="22"/>
  <c r="P29" i="22"/>
  <c r="O29" i="22"/>
  <c r="N29" i="22"/>
  <c r="M29" i="22"/>
  <c r="I29" i="22"/>
  <c r="H29" i="22"/>
  <c r="R28" i="22"/>
  <c r="Q28" i="22"/>
  <c r="P28" i="22"/>
  <c r="O28" i="22"/>
  <c r="N28" i="22"/>
  <c r="M28" i="22"/>
  <c r="I28" i="22"/>
  <c r="H28" i="22"/>
  <c r="R27" i="22"/>
  <c r="Q27" i="22"/>
  <c r="P27" i="22"/>
  <c r="O27" i="22"/>
  <c r="N27" i="22"/>
  <c r="M27" i="22"/>
  <c r="I27" i="22"/>
  <c r="H27" i="22"/>
  <c r="R26" i="22"/>
  <c r="Q26" i="22"/>
  <c r="P26" i="22"/>
  <c r="O26" i="22"/>
  <c r="N26" i="22"/>
  <c r="M26" i="22"/>
  <c r="I26" i="22"/>
  <c r="H26" i="22"/>
  <c r="R25" i="22"/>
  <c r="Q25" i="22"/>
  <c r="P25" i="22"/>
  <c r="O25" i="22"/>
  <c r="N25" i="22"/>
  <c r="M25" i="22"/>
  <c r="I25" i="22"/>
  <c r="H25" i="22"/>
  <c r="R24" i="22"/>
  <c r="Q24" i="22"/>
  <c r="P24" i="22"/>
  <c r="O24" i="22"/>
  <c r="N24" i="22"/>
  <c r="M24" i="22"/>
  <c r="I24" i="22"/>
  <c r="H24" i="22"/>
  <c r="R23" i="22"/>
  <c r="Q23" i="22"/>
  <c r="P23" i="22"/>
  <c r="O23" i="22"/>
  <c r="N23" i="22"/>
  <c r="M23" i="22"/>
  <c r="I23" i="22"/>
  <c r="H23" i="22"/>
  <c r="R22" i="22"/>
  <c r="Q22" i="22"/>
  <c r="P22" i="22"/>
  <c r="O22" i="22"/>
  <c r="N22" i="22"/>
  <c r="M22" i="22"/>
  <c r="I22" i="22"/>
  <c r="H22" i="22"/>
  <c r="R21" i="22"/>
  <c r="Q21" i="22"/>
  <c r="P21" i="22"/>
  <c r="O21" i="22"/>
  <c r="N21" i="22"/>
  <c r="M21" i="22"/>
  <c r="I21" i="22"/>
  <c r="H21" i="22"/>
  <c r="R20" i="22"/>
  <c r="Q20" i="22"/>
  <c r="P20" i="22"/>
  <c r="O20" i="22"/>
  <c r="N20" i="22"/>
  <c r="M20" i="22"/>
  <c r="I20" i="22"/>
  <c r="H20" i="22"/>
  <c r="R19" i="22"/>
  <c r="Q19" i="22"/>
  <c r="P19" i="22"/>
  <c r="O19" i="22"/>
  <c r="N19" i="22"/>
  <c r="M19" i="22"/>
  <c r="I19" i="22"/>
  <c r="H19" i="22"/>
  <c r="R18" i="22"/>
  <c r="Q18" i="22"/>
  <c r="P18" i="22"/>
  <c r="O18" i="22"/>
  <c r="N18" i="22"/>
  <c r="M18" i="22"/>
  <c r="I18" i="22"/>
  <c r="H18" i="22"/>
  <c r="R17" i="22"/>
  <c r="Q17" i="22"/>
  <c r="P17" i="22"/>
  <c r="O17" i="22"/>
  <c r="N17" i="22"/>
  <c r="M17" i="22"/>
  <c r="I17" i="22"/>
  <c r="H17" i="22"/>
  <c r="R16" i="22"/>
  <c r="Q16" i="22"/>
  <c r="P16" i="22"/>
  <c r="O16" i="22"/>
  <c r="N16" i="22"/>
  <c r="M16" i="22"/>
  <c r="I16" i="22"/>
  <c r="H16" i="22"/>
  <c r="R15" i="22"/>
  <c r="Q15" i="22"/>
  <c r="P15" i="22"/>
  <c r="O15" i="22"/>
  <c r="N15" i="22"/>
  <c r="M15" i="22"/>
  <c r="I15" i="22"/>
  <c r="H15" i="22"/>
  <c r="R14" i="22"/>
  <c r="Q14" i="22"/>
  <c r="P14" i="22"/>
  <c r="O14" i="22"/>
  <c r="N14" i="22"/>
  <c r="M14" i="22"/>
  <c r="I14" i="22"/>
  <c r="H14" i="22"/>
  <c r="R13" i="22"/>
  <c r="Q13" i="22"/>
  <c r="P13" i="22"/>
  <c r="O13" i="22"/>
  <c r="N13" i="22"/>
  <c r="M13" i="22"/>
  <c r="I13" i="22"/>
  <c r="H13" i="22"/>
  <c r="R12" i="22"/>
  <c r="Q12" i="22"/>
  <c r="P12" i="22"/>
  <c r="O12" i="22"/>
  <c r="N12" i="22"/>
  <c r="M12" i="22"/>
  <c r="I12" i="22"/>
  <c r="H12" i="22"/>
  <c r="R11" i="22"/>
  <c r="Q11" i="22"/>
  <c r="P11" i="22"/>
  <c r="O11" i="22"/>
  <c r="N11" i="22"/>
  <c r="M11" i="22"/>
  <c r="I11" i="22"/>
  <c r="H11" i="22"/>
  <c r="R10" i="22"/>
  <c r="Q10" i="22"/>
  <c r="P10" i="22"/>
  <c r="O10" i="22"/>
  <c r="N10" i="22"/>
  <c r="M10" i="22"/>
  <c r="I10" i="22"/>
  <c r="H10" i="22"/>
  <c r="R9" i="22"/>
  <c r="Q9" i="22"/>
  <c r="P9" i="22"/>
  <c r="O9" i="22"/>
  <c r="N9" i="22"/>
  <c r="M9" i="22"/>
  <c r="I9" i="22"/>
  <c r="H9" i="22"/>
  <c r="R8" i="22"/>
  <c r="Q8" i="22"/>
  <c r="P8" i="22"/>
  <c r="O8" i="22"/>
  <c r="N8" i="22"/>
  <c r="M8" i="22"/>
  <c r="I8" i="22"/>
  <c r="H8" i="22"/>
  <c r="R7" i="22"/>
  <c r="Q7" i="22"/>
  <c r="P7" i="22"/>
  <c r="O7" i="22"/>
  <c r="N7" i="22"/>
  <c r="M7" i="22"/>
  <c r="I7" i="22"/>
  <c r="H7" i="22"/>
  <c r="Q6" i="22"/>
  <c r="O6" i="22"/>
  <c r="N6" i="22"/>
  <c r="M6" i="22"/>
  <c r="I6" i="22"/>
  <c r="H6" i="22"/>
  <c r="Q5" i="22"/>
  <c r="Q36" i="22" s="1"/>
  <c r="Q50" i="22" s="1"/>
  <c r="O5" i="22"/>
  <c r="O36" i="22" s="1"/>
  <c r="N5" i="22"/>
  <c r="M5" i="22"/>
  <c r="I5" i="22"/>
  <c r="H5" i="22"/>
  <c r="F11" i="1"/>
  <c r="R6" i="22" l="1"/>
  <c r="P6" i="22"/>
  <c r="R5" i="22"/>
  <c r="P5" i="22"/>
  <c r="P36" i="22" s="1"/>
  <c r="P38" i="22" s="1"/>
  <c r="Q34" i="21"/>
  <c r="O34" i="21"/>
  <c r="N34" i="21"/>
  <c r="M34" i="21"/>
  <c r="I34" i="21"/>
  <c r="H34" i="21"/>
  <c r="R34" i="21" s="1"/>
  <c r="Q33" i="21"/>
  <c r="O33" i="21"/>
  <c r="N33" i="21"/>
  <c r="M33" i="21"/>
  <c r="I33" i="21"/>
  <c r="H33" i="21"/>
  <c r="R33" i="21" s="1"/>
  <c r="Q32" i="21"/>
  <c r="O32" i="21"/>
  <c r="N32" i="21"/>
  <c r="M32" i="21"/>
  <c r="I32" i="21"/>
  <c r="H32" i="21"/>
  <c r="R32" i="21" s="1"/>
  <c r="Q31" i="21"/>
  <c r="O31" i="21"/>
  <c r="N31" i="21"/>
  <c r="M31" i="21"/>
  <c r="I31" i="21"/>
  <c r="H31" i="21"/>
  <c r="R31" i="21" s="1"/>
  <c r="Q30" i="21"/>
  <c r="O30" i="21"/>
  <c r="N30" i="21"/>
  <c r="M30" i="21"/>
  <c r="I30" i="21"/>
  <c r="H30" i="21"/>
  <c r="R30" i="21" s="1"/>
  <c r="Q29" i="21"/>
  <c r="O29" i="21"/>
  <c r="N29" i="21"/>
  <c r="M29" i="21"/>
  <c r="I29" i="21"/>
  <c r="H29" i="21"/>
  <c r="R29" i="21" s="1"/>
  <c r="Q28" i="21"/>
  <c r="O28" i="21"/>
  <c r="N28" i="21"/>
  <c r="M28" i="21"/>
  <c r="I28" i="21"/>
  <c r="H28" i="21"/>
  <c r="R28" i="21" s="1"/>
  <c r="Q27" i="21"/>
  <c r="O27" i="21"/>
  <c r="N27" i="21"/>
  <c r="M27" i="21"/>
  <c r="I27" i="21"/>
  <c r="H27" i="21"/>
  <c r="R27" i="21" s="1"/>
  <c r="Q26" i="21"/>
  <c r="O26" i="21"/>
  <c r="N26" i="21"/>
  <c r="M26" i="21"/>
  <c r="I26" i="21"/>
  <c r="H26" i="21"/>
  <c r="R26" i="21" s="1"/>
  <c r="Q25" i="21"/>
  <c r="O25" i="21"/>
  <c r="N25" i="21"/>
  <c r="M25" i="21"/>
  <c r="I25" i="21"/>
  <c r="H25" i="21"/>
  <c r="R25" i="21" s="1"/>
  <c r="Q24" i="21"/>
  <c r="O24" i="21"/>
  <c r="N24" i="21"/>
  <c r="M24" i="21"/>
  <c r="I24" i="21"/>
  <c r="H24" i="21"/>
  <c r="R24" i="21" s="1"/>
  <c r="Q23" i="21"/>
  <c r="O23" i="21"/>
  <c r="N23" i="21"/>
  <c r="M23" i="21"/>
  <c r="I23" i="21"/>
  <c r="H23" i="21"/>
  <c r="R23" i="21" s="1"/>
  <c r="Q22" i="21"/>
  <c r="O22" i="21"/>
  <c r="N22" i="21"/>
  <c r="M22" i="21"/>
  <c r="I22" i="21"/>
  <c r="H22" i="21"/>
  <c r="R22" i="21" s="1"/>
  <c r="Q21" i="21"/>
  <c r="O21" i="21"/>
  <c r="N21" i="21"/>
  <c r="M21" i="21"/>
  <c r="I21" i="21"/>
  <c r="H21" i="21"/>
  <c r="R21" i="21" s="1"/>
  <c r="Q20" i="21"/>
  <c r="O20" i="21"/>
  <c r="N20" i="21"/>
  <c r="M20" i="21"/>
  <c r="I20" i="21"/>
  <c r="H20" i="21"/>
  <c r="R20" i="21" s="1"/>
  <c r="Q19" i="21"/>
  <c r="O19" i="21"/>
  <c r="N19" i="21"/>
  <c r="M19" i="21"/>
  <c r="I19" i="21"/>
  <c r="H19" i="21"/>
  <c r="R19" i="21" s="1"/>
  <c r="Q18" i="21"/>
  <c r="O18" i="21"/>
  <c r="N18" i="21"/>
  <c r="M18" i="21"/>
  <c r="I18" i="21"/>
  <c r="H18" i="21"/>
  <c r="R18" i="21" s="1"/>
  <c r="Q17" i="21"/>
  <c r="O17" i="21"/>
  <c r="N17" i="21"/>
  <c r="M17" i="21"/>
  <c r="I17" i="21"/>
  <c r="H17" i="21"/>
  <c r="R17" i="21" s="1"/>
  <c r="Q16" i="21"/>
  <c r="O16" i="21"/>
  <c r="N16" i="21"/>
  <c r="M16" i="21"/>
  <c r="I16" i="21"/>
  <c r="H16" i="21"/>
  <c r="R16" i="21" s="1"/>
  <c r="Q15" i="21"/>
  <c r="O15" i="21"/>
  <c r="N15" i="21"/>
  <c r="M15" i="21"/>
  <c r="I15" i="21"/>
  <c r="H15" i="21"/>
  <c r="R15" i="21" s="1"/>
  <c r="Q14" i="21"/>
  <c r="O14" i="21"/>
  <c r="N14" i="21"/>
  <c r="M14" i="21"/>
  <c r="I14" i="21"/>
  <c r="H14" i="21"/>
  <c r="R14" i="21" s="1"/>
  <c r="Q13" i="21"/>
  <c r="O13" i="21"/>
  <c r="N13" i="21"/>
  <c r="M13" i="21"/>
  <c r="I13" i="21"/>
  <c r="H13" i="21"/>
  <c r="R13" i="21" s="1"/>
  <c r="Q12" i="21"/>
  <c r="O12" i="21"/>
  <c r="N12" i="21"/>
  <c r="M12" i="21"/>
  <c r="I12" i="21"/>
  <c r="H12" i="21"/>
  <c r="R12" i="21" s="1"/>
  <c r="Q11" i="21"/>
  <c r="O11" i="21"/>
  <c r="N11" i="21"/>
  <c r="M11" i="21"/>
  <c r="I11" i="21"/>
  <c r="H11" i="21"/>
  <c r="R11" i="21" s="1"/>
  <c r="Q10" i="21"/>
  <c r="O10" i="21"/>
  <c r="N10" i="21"/>
  <c r="M10" i="21"/>
  <c r="I10" i="21"/>
  <c r="H10" i="21"/>
  <c r="R10" i="21" s="1"/>
  <c r="Q9" i="21"/>
  <c r="O9" i="21"/>
  <c r="N9" i="21"/>
  <c r="M9" i="21"/>
  <c r="I9" i="21"/>
  <c r="H9" i="21"/>
  <c r="R9" i="21" s="1"/>
  <c r="Q8" i="21"/>
  <c r="O8" i="21"/>
  <c r="N8" i="21"/>
  <c r="M8" i="21"/>
  <c r="I8" i="21"/>
  <c r="H8" i="21"/>
  <c r="R8" i="21" s="1"/>
  <c r="Q7" i="21"/>
  <c r="O7" i="21"/>
  <c r="N7" i="21"/>
  <c r="M7" i="21"/>
  <c r="I7" i="21"/>
  <c r="H7" i="21"/>
  <c r="R7" i="21" s="1"/>
  <c r="Q6" i="21"/>
  <c r="O6" i="21"/>
  <c r="N6" i="21"/>
  <c r="M6" i="21"/>
  <c r="I6" i="21"/>
  <c r="H6" i="21"/>
  <c r="Q5" i="21"/>
  <c r="Q36" i="21" s="1"/>
  <c r="Q50" i="21" s="1"/>
  <c r="O5" i="21"/>
  <c r="O36" i="21" s="1"/>
  <c r="N5" i="21"/>
  <c r="M5" i="21"/>
  <c r="I5" i="21"/>
  <c r="H5" i="21"/>
  <c r="R34" i="20"/>
  <c r="Q34" i="20"/>
  <c r="P34" i="20"/>
  <c r="O34" i="20"/>
  <c r="N34" i="20"/>
  <c r="M34" i="20"/>
  <c r="I34" i="20"/>
  <c r="H34" i="20"/>
  <c r="R33" i="20"/>
  <c r="Q33" i="20"/>
  <c r="P33" i="20"/>
  <c r="O33" i="20"/>
  <c r="N33" i="20"/>
  <c r="M33" i="20"/>
  <c r="I33" i="20"/>
  <c r="H33" i="20"/>
  <c r="R32" i="20"/>
  <c r="Q32" i="20"/>
  <c r="P32" i="20"/>
  <c r="O32" i="20"/>
  <c r="N32" i="20"/>
  <c r="M32" i="20"/>
  <c r="I32" i="20"/>
  <c r="H32" i="20"/>
  <c r="R31" i="20"/>
  <c r="Q31" i="20"/>
  <c r="P31" i="20"/>
  <c r="O31" i="20"/>
  <c r="N31" i="20"/>
  <c r="M31" i="20"/>
  <c r="I31" i="20"/>
  <c r="H31" i="20"/>
  <c r="R30" i="20"/>
  <c r="Q30" i="20"/>
  <c r="P30" i="20"/>
  <c r="O30" i="20"/>
  <c r="N30" i="20"/>
  <c r="M30" i="20"/>
  <c r="I30" i="20"/>
  <c r="H30" i="20"/>
  <c r="R29" i="20"/>
  <c r="Q29" i="20"/>
  <c r="P29" i="20"/>
  <c r="O29" i="20"/>
  <c r="N29" i="20"/>
  <c r="M29" i="20"/>
  <c r="I29" i="20"/>
  <c r="H29" i="20"/>
  <c r="R28" i="20"/>
  <c r="Q28" i="20"/>
  <c r="P28" i="20"/>
  <c r="O28" i="20"/>
  <c r="N28" i="20"/>
  <c r="M28" i="20"/>
  <c r="I28" i="20"/>
  <c r="H28" i="20"/>
  <c r="R27" i="20"/>
  <c r="Q27" i="20"/>
  <c r="P27" i="20"/>
  <c r="O27" i="20"/>
  <c r="N27" i="20"/>
  <c r="M27" i="20"/>
  <c r="I27" i="20"/>
  <c r="H27" i="20"/>
  <c r="R26" i="20"/>
  <c r="Q26" i="20"/>
  <c r="P26" i="20"/>
  <c r="O26" i="20"/>
  <c r="N26" i="20"/>
  <c r="M26" i="20"/>
  <c r="I26" i="20"/>
  <c r="H26" i="20"/>
  <c r="R25" i="20"/>
  <c r="Q25" i="20"/>
  <c r="P25" i="20"/>
  <c r="O25" i="20"/>
  <c r="N25" i="20"/>
  <c r="M25" i="20"/>
  <c r="I25" i="20"/>
  <c r="H25" i="20"/>
  <c r="R24" i="20"/>
  <c r="Q24" i="20"/>
  <c r="P24" i="20"/>
  <c r="O24" i="20"/>
  <c r="N24" i="20"/>
  <c r="M24" i="20"/>
  <c r="I24" i="20"/>
  <c r="H24" i="20"/>
  <c r="R23" i="20"/>
  <c r="Q23" i="20"/>
  <c r="P23" i="20"/>
  <c r="O23" i="20"/>
  <c r="N23" i="20"/>
  <c r="M23" i="20"/>
  <c r="I23" i="20"/>
  <c r="H23" i="20"/>
  <c r="R22" i="20"/>
  <c r="Q22" i="20"/>
  <c r="P22" i="20"/>
  <c r="O22" i="20"/>
  <c r="N22" i="20"/>
  <c r="M22" i="20"/>
  <c r="I22" i="20"/>
  <c r="H22" i="20"/>
  <c r="R21" i="20"/>
  <c r="Q21" i="20"/>
  <c r="P21" i="20"/>
  <c r="O21" i="20"/>
  <c r="N21" i="20"/>
  <c r="M21" i="20"/>
  <c r="I21" i="20"/>
  <c r="H21" i="20"/>
  <c r="R20" i="20"/>
  <c r="Q20" i="20"/>
  <c r="P20" i="20"/>
  <c r="O20" i="20"/>
  <c r="N20" i="20"/>
  <c r="M20" i="20"/>
  <c r="I20" i="20"/>
  <c r="H20" i="20"/>
  <c r="R19" i="20"/>
  <c r="Q19" i="20"/>
  <c r="P19" i="20"/>
  <c r="O19" i="20"/>
  <c r="N19" i="20"/>
  <c r="M19" i="20"/>
  <c r="I19" i="20"/>
  <c r="H19" i="20"/>
  <c r="R18" i="20"/>
  <c r="Q18" i="20"/>
  <c r="P18" i="20"/>
  <c r="O18" i="20"/>
  <c r="N18" i="20"/>
  <c r="M18" i="20"/>
  <c r="I18" i="20"/>
  <c r="H18" i="20"/>
  <c r="R17" i="20"/>
  <c r="Q17" i="20"/>
  <c r="P17" i="20"/>
  <c r="O17" i="20"/>
  <c r="N17" i="20"/>
  <c r="M17" i="20"/>
  <c r="I17" i="20"/>
  <c r="H17" i="20"/>
  <c r="R16" i="20"/>
  <c r="Q16" i="20"/>
  <c r="P16" i="20"/>
  <c r="O16" i="20"/>
  <c r="N16" i="20"/>
  <c r="M16" i="20"/>
  <c r="I16" i="20"/>
  <c r="H16" i="20"/>
  <c r="R15" i="20"/>
  <c r="Q15" i="20"/>
  <c r="P15" i="20"/>
  <c r="O15" i="20"/>
  <c r="N15" i="20"/>
  <c r="M15" i="20"/>
  <c r="I15" i="20"/>
  <c r="H15" i="20"/>
  <c r="Q14" i="20"/>
  <c r="O14" i="20"/>
  <c r="N14" i="20"/>
  <c r="M14" i="20"/>
  <c r="I14" i="20"/>
  <c r="H14" i="20"/>
  <c r="Q13" i="20"/>
  <c r="O13" i="20"/>
  <c r="N13" i="20"/>
  <c r="M13" i="20"/>
  <c r="I13" i="20"/>
  <c r="H13" i="20"/>
  <c r="Q12" i="20"/>
  <c r="O12" i="20"/>
  <c r="N12" i="20"/>
  <c r="M12" i="20"/>
  <c r="I12" i="20"/>
  <c r="H12" i="20"/>
  <c r="Q11" i="20"/>
  <c r="O11" i="20"/>
  <c r="N11" i="20"/>
  <c r="M11" i="20"/>
  <c r="I11" i="20"/>
  <c r="H11" i="20"/>
  <c r="Q10" i="20"/>
  <c r="O10" i="20"/>
  <c r="N10" i="20"/>
  <c r="M10" i="20"/>
  <c r="I10" i="20"/>
  <c r="H10" i="20"/>
  <c r="Q9" i="20"/>
  <c r="O9" i="20"/>
  <c r="N9" i="20"/>
  <c r="M9" i="20"/>
  <c r="I9" i="20"/>
  <c r="H9" i="20"/>
  <c r="Q8" i="20"/>
  <c r="O8" i="20"/>
  <c r="N8" i="20"/>
  <c r="M8" i="20"/>
  <c r="I8" i="20"/>
  <c r="H8" i="20"/>
  <c r="Q7" i="20"/>
  <c r="O7" i="20"/>
  <c r="N7" i="20"/>
  <c r="M7" i="20"/>
  <c r="I7" i="20"/>
  <c r="H7" i="20"/>
  <c r="Q6" i="20"/>
  <c r="O6" i="20"/>
  <c r="N6" i="20"/>
  <c r="M6" i="20"/>
  <c r="I6" i="20"/>
  <c r="H6" i="20"/>
  <c r="Q5" i="20"/>
  <c r="O5" i="20"/>
  <c r="O36" i="20" s="1"/>
  <c r="N5" i="20"/>
  <c r="M5" i="20"/>
  <c r="I5" i="20"/>
  <c r="H5" i="20"/>
  <c r="B11" i="1"/>
  <c r="F10" i="1"/>
  <c r="R14" i="20" l="1"/>
  <c r="P14" i="20"/>
  <c r="R13" i="20"/>
  <c r="P13" i="20"/>
  <c r="R36" i="22"/>
  <c r="R6" i="21"/>
  <c r="R12" i="20"/>
  <c r="P12" i="20"/>
  <c r="R11" i="20"/>
  <c r="P11" i="20"/>
  <c r="R10" i="20"/>
  <c r="P10" i="20"/>
  <c r="R9" i="20"/>
  <c r="P9" i="20"/>
  <c r="R8" i="20"/>
  <c r="P8" i="20"/>
  <c r="R7" i="20"/>
  <c r="P7" i="20"/>
  <c r="R6" i="20"/>
  <c r="P6" i="20"/>
  <c r="Q36" i="20"/>
  <c r="R5" i="21"/>
  <c r="R36" i="21" s="1"/>
  <c r="P5" i="21"/>
  <c r="P6" i="21"/>
  <c r="P7" i="21"/>
  <c r="P8" i="21"/>
  <c r="P9" i="21"/>
  <c r="P10" i="21"/>
  <c r="P11" i="21"/>
  <c r="P12" i="21"/>
  <c r="P13" i="21"/>
  <c r="P14" i="21"/>
  <c r="P15" i="21"/>
  <c r="P16" i="21"/>
  <c r="P17" i="21"/>
  <c r="P18" i="21"/>
  <c r="P19" i="21"/>
  <c r="P20" i="21"/>
  <c r="P21" i="21"/>
  <c r="P22" i="21"/>
  <c r="P23" i="21"/>
  <c r="P24" i="21"/>
  <c r="P25" i="21"/>
  <c r="P26" i="21"/>
  <c r="P27" i="21"/>
  <c r="P28" i="21"/>
  <c r="P29" i="21"/>
  <c r="P30" i="21"/>
  <c r="P31" i="21"/>
  <c r="P32" i="21"/>
  <c r="P33" i="21"/>
  <c r="P34" i="21"/>
  <c r="R5" i="20"/>
  <c r="P5" i="20"/>
  <c r="Q34" i="19"/>
  <c r="O34" i="19"/>
  <c r="N34" i="19"/>
  <c r="M34" i="19"/>
  <c r="I34" i="19"/>
  <c r="H34" i="19"/>
  <c r="R34" i="19" s="1"/>
  <c r="Q33" i="19"/>
  <c r="O33" i="19"/>
  <c r="N33" i="19"/>
  <c r="M33" i="19"/>
  <c r="I33" i="19"/>
  <c r="H33" i="19"/>
  <c r="R33" i="19" s="1"/>
  <c r="Q32" i="19"/>
  <c r="O32" i="19"/>
  <c r="N32" i="19"/>
  <c r="M32" i="19"/>
  <c r="I32" i="19"/>
  <c r="R32" i="19" s="1"/>
  <c r="H32" i="19"/>
  <c r="Q31" i="19"/>
  <c r="O31" i="19"/>
  <c r="N31" i="19"/>
  <c r="M31" i="19"/>
  <c r="I31" i="19"/>
  <c r="R31" i="19" s="1"/>
  <c r="H31" i="19"/>
  <c r="Q30" i="19"/>
  <c r="O30" i="19"/>
  <c r="N30" i="19"/>
  <c r="M30" i="19"/>
  <c r="I30" i="19"/>
  <c r="R30" i="19" s="1"/>
  <c r="H30" i="19"/>
  <c r="Q29" i="19"/>
  <c r="O29" i="19"/>
  <c r="N29" i="19"/>
  <c r="M29" i="19"/>
  <c r="I29" i="19"/>
  <c r="R29" i="19" s="1"/>
  <c r="H29" i="19"/>
  <c r="Q28" i="19"/>
  <c r="O28" i="19"/>
  <c r="N28" i="19"/>
  <c r="M28" i="19"/>
  <c r="I28" i="19"/>
  <c r="R28" i="19" s="1"/>
  <c r="H28" i="19"/>
  <c r="Q27" i="19"/>
  <c r="O27" i="19"/>
  <c r="N27" i="19"/>
  <c r="M27" i="19"/>
  <c r="I27" i="19"/>
  <c r="R27" i="19" s="1"/>
  <c r="H27" i="19"/>
  <c r="Q26" i="19"/>
  <c r="O26" i="19"/>
  <c r="N26" i="19"/>
  <c r="M26" i="19"/>
  <c r="I26" i="19"/>
  <c r="R26" i="19" s="1"/>
  <c r="H26" i="19"/>
  <c r="Q25" i="19"/>
  <c r="O25" i="19"/>
  <c r="N25" i="19"/>
  <c r="M25" i="19"/>
  <c r="I25" i="19"/>
  <c r="R25" i="19" s="1"/>
  <c r="H25" i="19"/>
  <c r="Q24" i="19"/>
  <c r="O24" i="19"/>
  <c r="N24" i="19"/>
  <c r="M24" i="19"/>
  <c r="I24" i="19"/>
  <c r="R24" i="19" s="1"/>
  <c r="H24" i="19"/>
  <c r="Q23" i="19"/>
  <c r="O23" i="19"/>
  <c r="N23" i="19"/>
  <c r="M23" i="19"/>
  <c r="I23" i="19"/>
  <c r="R23" i="19" s="1"/>
  <c r="H23" i="19"/>
  <c r="Q22" i="19"/>
  <c r="O22" i="19"/>
  <c r="N22" i="19"/>
  <c r="M22" i="19"/>
  <c r="I22" i="19"/>
  <c r="R22" i="19" s="1"/>
  <c r="H22" i="19"/>
  <c r="Q21" i="19"/>
  <c r="O21" i="19"/>
  <c r="N21" i="19"/>
  <c r="M21" i="19"/>
  <c r="I21" i="19"/>
  <c r="R21" i="19" s="1"/>
  <c r="H21" i="19"/>
  <c r="Q20" i="19"/>
  <c r="O20" i="19"/>
  <c r="N20" i="19"/>
  <c r="M20" i="19"/>
  <c r="I20" i="19"/>
  <c r="R20" i="19" s="1"/>
  <c r="H20" i="19"/>
  <c r="Q19" i="19"/>
  <c r="O19" i="19"/>
  <c r="N19" i="19"/>
  <c r="M19" i="19"/>
  <c r="I19" i="19"/>
  <c r="R19" i="19" s="1"/>
  <c r="H19" i="19"/>
  <c r="Q18" i="19"/>
  <c r="O18" i="19"/>
  <c r="N18" i="19"/>
  <c r="M18" i="19"/>
  <c r="I18" i="19"/>
  <c r="R18" i="19" s="1"/>
  <c r="H18" i="19"/>
  <c r="Q17" i="19"/>
  <c r="O17" i="19"/>
  <c r="N17" i="19"/>
  <c r="M17" i="19"/>
  <c r="I17" i="19"/>
  <c r="R17" i="19" s="1"/>
  <c r="H17" i="19"/>
  <c r="Q16" i="19"/>
  <c r="O16" i="19"/>
  <c r="N16" i="19"/>
  <c r="M16" i="19"/>
  <c r="I16" i="19"/>
  <c r="R16" i="19" s="1"/>
  <c r="H16" i="19"/>
  <c r="Q15" i="19"/>
  <c r="O15" i="19"/>
  <c r="N15" i="19"/>
  <c r="M15" i="19"/>
  <c r="I15" i="19"/>
  <c r="R15" i="19" s="1"/>
  <c r="H15" i="19"/>
  <c r="Q14" i="19"/>
  <c r="O14" i="19"/>
  <c r="N14" i="19"/>
  <c r="M14" i="19"/>
  <c r="I14" i="19"/>
  <c r="R14" i="19" s="1"/>
  <c r="H14" i="19"/>
  <c r="Q13" i="19"/>
  <c r="O13" i="19"/>
  <c r="N13" i="19"/>
  <c r="M13" i="19"/>
  <c r="I13" i="19"/>
  <c r="R13" i="19" s="1"/>
  <c r="H13" i="19"/>
  <c r="Q12" i="19"/>
  <c r="O12" i="19"/>
  <c r="N12" i="19"/>
  <c r="M12" i="19"/>
  <c r="I12" i="19"/>
  <c r="R12" i="19" s="1"/>
  <c r="H12" i="19"/>
  <c r="Q11" i="19"/>
  <c r="O11" i="19"/>
  <c r="N11" i="19"/>
  <c r="M11" i="19"/>
  <c r="I11" i="19"/>
  <c r="R11" i="19" s="1"/>
  <c r="H11" i="19"/>
  <c r="Q10" i="19"/>
  <c r="O10" i="19"/>
  <c r="N10" i="19"/>
  <c r="M10" i="19"/>
  <c r="I10" i="19"/>
  <c r="H10" i="19"/>
  <c r="Q9" i="19"/>
  <c r="O9" i="19"/>
  <c r="N9" i="19"/>
  <c r="M9" i="19"/>
  <c r="I9" i="19"/>
  <c r="H9" i="19"/>
  <c r="Q8" i="19"/>
  <c r="O8" i="19"/>
  <c r="N8" i="19"/>
  <c r="M8" i="19"/>
  <c r="I8" i="19"/>
  <c r="H8" i="19"/>
  <c r="Q7" i="19"/>
  <c r="O7" i="19"/>
  <c r="N7" i="19"/>
  <c r="M7" i="19"/>
  <c r="I7" i="19"/>
  <c r="H7" i="19"/>
  <c r="Q6" i="19"/>
  <c r="O6" i="19"/>
  <c r="N6" i="19"/>
  <c r="M6" i="19"/>
  <c r="I6" i="19"/>
  <c r="H6" i="19"/>
  <c r="Q5" i="19"/>
  <c r="O5" i="19"/>
  <c r="N5" i="19"/>
  <c r="M5" i="19"/>
  <c r="I5" i="19"/>
  <c r="H5" i="19"/>
  <c r="E10" i="1"/>
  <c r="E11" i="1"/>
  <c r="F8" i="1"/>
  <c r="P10" i="19" l="1"/>
  <c r="R9" i="19"/>
  <c r="O36" i="19"/>
  <c r="P8" i="19"/>
  <c r="P39" i="22"/>
  <c r="R50" i="22"/>
  <c r="R50" i="21"/>
  <c r="R7" i="19"/>
  <c r="R36" i="20"/>
  <c r="R50" i="20" s="1"/>
  <c r="P36" i="20"/>
  <c r="P38" i="20" s="1"/>
  <c r="R6" i="19"/>
  <c r="Q36" i="19"/>
  <c r="Q50" i="20"/>
  <c r="P39" i="21"/>
  <c r="P36" i="21"/>
  <c r="P38" i="21" s="1"/>
  <c r="R5" i="19"/>
  <c r="P5" i="19"/>
  <c r="P6" i="19"/>
  <c r="P7" i="19"/>
  <c r="R8" i="19"/>
  <c r="R10" i="19"/>
  <c r="P11" i="19"/>
  <c r="P12" i="19"/>
  <c r="P13" i="19"/>
  <c r="P14" i="19"/>
  <c r="P15" i="19"/>
  <c r="P16" i="19"/>
  <c r="P17" i="19"/>
  <c r="P18" i="19"/>
  <c r="P19" i="19"/>
  <c r="P20" i="19"/>
  <c r="P21" i="19"/>
  <c r="P22" i="19"/>
  <c r="P23" i="19"/>
  <c r="P24" i="19"/>
  <c r="P25" i="19"/>
  <c r="P26" i="19"/>
  <c r="P27" i="19"/>
  <c r="P28" i="19"/>
  <c r="P29" i="19"/>
  <c r="P30" i="19"/>
  <c r="P31" i="19"/>
  <c r="P32" i="19"/>
  <c r="P33" i="19"/>
  <c r="P34" i="19"/>
  <c r="P9" i="19"/>
  <c r="Q34" i="18"/>
  <c r="O34" i="18"/>
  <c r="N34" i="18"/>
  <c r="M34" i="18"/>
  <c r="I34" i="18"/>
  <c r="H34" i="18"/>
  <c r="R34" i="18" s="1"/>
  <c r="Q33" i="18"/>
  <c r="O33" i="18"/>
  <c r="N33" i="18"/>
  <c r="M33" i="18"/>
  <c r="I33" i="18"/>
  <c r="H33" i="18"/>
  <c r="R33" i="18" s="1"/>
  <c r="Q32" i="18"/>
  <c r="O32" i="18"/>
  <c r="N32" i="18"/>
  <c r="M32" i="18"/>
  <c r="I32" i="18"/>
  <c r="H32" i="18"/>
  <c r="R32" i="18" s="1"/>
  <c r="Q31" i="18"/>
  <c r="O31" i="18"/>
  <c r="N31" i="18"/>
  <c r="M31" i="18"/>
  <c r="I31" i="18"/>
  <c r="H31" i="18"/>
  <c r="R31" i="18" s="1"/>
  <c r="Q30" i="18"/>
  <c r="O30" i="18"/>
  <c r="N30" i="18"/>
  <c r="M30" i="18"/>
  <c r="I30" i="18"/>
  <c r="H30" i="18"/>
  <c r="R30" i="18" s="1"/>
  <c r="Q29" i="18"/>
  <c r="O29" i="18"/>
  <c r="N29" i="18"/>
  <c r="M29" i="18"/>
  <c r="I29" i="18"/>
  <c r="H29" i="18"/>
  <c r="R29" i="18" s="1"/>
  <c r="Q28" i="18"/>
  <c r="O28" i="18"/>
  <c r="N28" i="18"/>
  <c r="M28" i="18"/>
  <c r="I28" i="18"/>
  <c r="H28" i="18"/>
  <c r="R28" i="18" s="1"/>
  <c r="Q27" i="18"/>
  <c r="O27" i="18"/>
  <c r="N27" i="18"/>
  <c r="M27" i="18"/>
  <c r="I27" i="18"/>
  <c r="H27" i="18"/>
  <c r="R27" i="18" s="1"/>
  <c r="Q26" i="18"/>
  <c r="O26" i="18"/>
  <c r="N26" i="18"/>
  <c r="M26" i="18"/>
  <c r="I26" i="18"/>
  <c r="H26" i="18"/>
  <c r="R26" i="18" s="1"/>
  <c r="Q25" i="18"/>
  <c r="O25" i="18"/>
  <c r="N25" i="18"/>
  <c r="M25" i="18"/>
  <c r="I25" i="18"/>
  <c r="H25" i="18"/>
  <c r="R25" i="18" s="1"/>
  <c r="Q24" i="18"/>
  <c r="O24" i="18"/>
  <c r="N24" i="18"/>
  <c r="M24" i="18"/>
  <c r="I24" i="18"/>
  <c r="H24" i="18"/>
  <c r="R24" i="18" s="1"/>
  <c r="Q23" i="18"/>
  <c r="O23" i="18"/>
  <c r="N23" i="18"/>
  <c r="M23" i="18"/>
  <c r="I23" i="18"/>
  <c r="H23" i="18"/>
  <c r="R23" i="18" s="1"/>
  <c r="Q22" i="18"/>
  <c r="O22" i="18"/>
  <c r="N22" i="18"/>
  <c r="M22" i="18"/>
  <c r="I22" i="18"/>
  <c r="H22" i="18"/>
  <c r="R22" i="18" s="1"/>
  <c r="Q21" i="18"/>
  <c r="O21" i="18"/>
  <c r="N21" i="18"/>
  <c r="M21" i="18"/>
  <c r="I21" i="18"/>
  <c r="H21" i="18"/>
  <c r="R21" i="18" s="1"/>
  <c r="Q20" i="18"/>
  <c r="O20" i="18"/>
  <c r="N20" i="18"/>
  <c r="M20" i="18"/>
  <c r="I20" i="18"/>
  <c r="H20" i="18"/>
  <c r="R20" i="18" s="1"/>
  <c r="Q19" i="18"/>
  <c r="O19" i="18"/>
  <c r="N19" i="18"/>
  <c r="M19" i="18"/>
  <c r="I19" i="18"/>
  <c r="H19" i="18"/>
  <c r="R19" i="18" s="1"/>
  <c r="Q18" i="18"/>
  <c r="O18" i="18"/>
  <c r="N18" i="18"/>
  <c r="M18" i="18"/>
  <c r="I18" i="18"/>
  <c r="H18" i="18"/>
  <c r="R18" i="18" s="1"/>
  <c r="Q17" i="18"/>
  <c r="O17" i="18"/>
  <c r="N17" i="18"/>
  <c r="M17" i="18"/>
  <c r="I17" i="18"/>
  <c r="H17" i="18"/>
  <c r="R17" i="18" s="1"/>
  <c r="Q16" i="18"/>
  <c r="O16" i="18"/>
  <c r="N16" i="18"/>
  <c r="M16" i="18"/>
  <c r="I16" i="18"/>
  <c r="H16" i="18"/>
  <c r="R16" i="18" s="1"/>
  <c r="Q15" i="18"/>
  <c r="O15" i="18"/>
  <c r="N15" i="18"/>
  <c r="M15" i="18"/>
  <c r="I15" i="18"/>
  <c r="H15" i="18"/>
  <c r="R15" i="18" s="1"/>
  <c r="Q14" i="18"/>
  <c r="O14" i="18"/>
  <c r="N14" i="18"/>
  <c r="M14" i="18"/>
  <c r="I14" i="18"/>
  <c r="H14" i="18"/>
  <c r="Q13" i="18"/>
  <c r="O13" i="18"/>
  <c r="N13" i="18"/>
  <c r="M13" i="18"/>
  <c r="I13" i="18"/>
  <c r="H13" i="18"/>
  <c r="Q12" i="18"/>
  <c r="O12" i="18"/>
  <c r="N12" i="18"/>
  <c r="M12" i="18"/>
  <c r="I12" i="18"/>
  <c r="H12" i="18"/>
  <c r="Q11" i="18"/>
  <c r="O11" i="18"/>
  <c r="N11" i="18"/>
  <c r="M11" i="18"/>
  <c r="I11" i="18"/>
  <c r="H11" i="18"/>
  <c r="Q10" i="18"/>
  <c r="O10" i="18"/>
  <c r="N10" i="18"/>
  <c r="M10" i="18"/>
  <c r="I10" i="18"/>
  <c r="H10" i="18"/>
  <c r="Q9" i="18"/>
  <c r="O9" i="18"/>
  <c r="N9" i="18"/>
  <c r="M9" i="18"/>
  <c r="I9" i="18"/>
  <c r="H9" i="18"/>
  <c r="Q8" i="18"/>
  <c r="O8" i="18"/>
  <c r="N8" i="18"/>
  <c r="M8" i="18"/>
  <c r="I8" i="18"/>
  <c r="H8" i="18"/>
  <c r="Q7" i="18"/>
  <c r="O7" i="18"/>
  <c r="N7" i="18"/>
  <c r="M7" i="18"/>
  <c r="I7" i="18"/>
  <c r="H7" i="18"/>
  <c r="Q6" i="18"/>
  <c r="O6" i="18"/>
  <c r="N6" i="18"/>
  <c r="M6" i="18"/>
  <c r="I6" i="18"/>
  <c r="H6" i="18"/>
  <c r="Q5" i="18"/>
  <c r="Q36" i="18" s="1"/>
  <c r="O5" i="18"/>
  <c r="O36" i="18" s="1"/>
  <c r="N5" i="18"/>
  <c r="M5" i="18"/>
  <c r="I5" i="18"/>
  <c r="H5" i="18"/>
  <c r="Q34" i="17"/>
  <c r="O34" i="17"/>
  <c r="N34" i="17"/>
  <c r="M34" i="17"/>
  <c r="I34" i="17"/>
  <c r="H34" i="17"/>
  <c r="R34" i="17" s="1"/>
  <c r="Q33" i="17"/>
  <c r="O33" i="17"/>
  <c r="N33" i="17"/>
  <c r="M33" i="17"/>
  <c r="I33" i="17"/>
  <c r="H33" i="17"/>
  <c r="R33" i="17" s="1"/>
  <c r="Q32" i="17"/>
  <c r="O32" i="17"/>
  <c r="N32" i="17"/>
  <c r="M32" i="17"/>
  <c r="I32" i="17"/>
  <c r="H32" i="17"/>
  <c r="R32" i="17" s="1"/>
  <c r="Q31" i="17"/>
  <c r="O31" i="17"/>
  <c r="N31" i="17"/>
  <c r="M31" i="17"/>
  <c r="I31" i="17"/>
  <c r="H31" i="17"/>
  <c r="R31" i="17" s="1"/>
  <c r="Q30" i="17"/>
  <c r="O30" i="17"/>
  <c r="N30" i="17"/>
  <c r="M30" i="17"/>
  <c r="I30" i="17"/>
  <c r="H30" i="17"/>
  <c r="R30" i="17" s="1"/>
  <c r="Q29" i="17"/>
  <c r="O29" i="17"/>
  <c r="N29" i="17"/>
  <c r="M29" i="17"/>
  <c r="I29" i="17"/>
  <c r="H29" i="17"/>
  <c r="R29" i="17" s="1"/>
  <c r="Q28" i="17"/>
  <c r="O28" i="17"/>
  <c r="N28" i="17"/>
  <c r="M28" i="17"/>
  <c r="I28" i="17"/>
  <c r="H28" i="17"/>
  <c r="R28" i="17" s="1"/>
  <c r="Q27" i="17"/>
  <c r="O27" i="17"/>
  <c r="N27" i="17"/>
  <c r="M27" i="17"/>
  <c r="I27" i="17"/>
  <c r="H27" i="17"/>
  <c r="R27" i="17" s="1"/>
  <c r="Q26" i="17"/>
  <c r="O26" i="17"/>
  <c r="N26" i="17"/>
  <c r="M26" i="17"/>
  <c r="I26" i="17"/>
  <c r="H26" i="17"/>
  <c r="R26" i="17" s="1"/>
  <c r="Q25" i="17"/>
  <c r="O25" i="17"/>
  <c r="N25" i="17"/>
  <c r="M25" i="17"/>
  <c r="I25" i="17"/>
  <c r="H25" i="17"/>
  <c r="R25" i="17" s="1"/>
  <c r="Q24" i="17"/>
  <c r="O24" i="17"/>
  <c r="N24" i="17"/>
  <c r="M24" i="17"/>
  <c r="I24" i="17"/>
  <c r="H24" i="17"/>
  <c r="R24" i="17" s="1"/>
  <c r="Q23" i="17"/>
  <c r="O23" i="17"/>
  <c r="N23" i="17"/>
  <c r="M23" i="17"/>
  <c r="I23" i="17"/>
  <c r="H23" i="17"/>
  <c r="R23" i="17" s="1"/>
  <c r="Q22" i="17"/>
  <c r="O22" i="17"/>
  <c r="N22" i="17"/>
  <c r="M22" i="17"/>
  <c r="I22" i="17"/>
  <c r="H22" i="17"/>
  <c r="R22" i="17" s="1"/>
  <c r="Q21" i="17"/>
  <c r="O21" i="17"/>
  <c r="N21" i="17"/>
  <c r="M21" i="17"/>
  <c r="I21" i="17"/>
  <c r="H21" i="17"/>
  <c r="R21" i="17" s="1"/>
  <c r="Q20" i="17"/>
  <c r="O20" i="17"/>
  <c r="N20" i="17"/>
  <c r="M20" i="17"/>
  <c r="I20" i="17"/>
  <c r="H20" i="17"/>
  <c r="R20" i="17" s="1"/>
  <c r="Q19" i="17"/>
  <c r="O19" i="17"/>
  <c r="N19" i="17"/>
  <c r="M19" i="17"/>
  <c r="I19" i="17"/>
  <c r="H19" i="17"/>
  <c r="R19" i="17" s="1"/>
  <c r="Q18" i="17"/>
  <c r="O18" i="17"/>
  <c r="N18" i="17"/>
  <c r="M18" i="17"/>
  <c r="I18" i="17"/>
  <c r="H18" i="17"/>
  <c r="R18" i="17" s="1"/>
  <c r="Q17" i="17"/>
  <c r="O17" i="17"/>
  <c r="N17" i="17"/>
  <c r="M17" i="17"/>
  <c r="I17" i="17"/>
  <c r="H17" i="17"/>
  <c r="R17" i="17" s="1"/>
  <c r="Q16" i="17"/>
  <c r="O16" i="17"/>
  <c r="N16" i="17"/>
  <c r="M16" i="17"/>
  <c r="I16" i="17"/>
  <c r="H16" i="17"/>
  <c r="R16" i="17" s="1"/>
  <c r="Q15" i="17"/>
  <c r="O15" i="17"/>
  <c r="N15" i="17"/>
  <c r="M15" i="17"/>
  <c r="I15" i="17"/>
  <c r="H15" i="17"/>
  <c r="R15" i="17" s="1"/>
  <c r="Q14" i="17"/>
  <c r="O14" i="17"/>
  <c r="N14" i="17"/>
  <c r="M14" i="17"/>
  <c r="I14" i="17"/>
  <c r="H14" i="17"/>
  <c r="R14" i="17" s="1"/>
  <c r="Q13" i="17"/>
  <c r="O13" i="17"/>
  <c r="N13" i="17"/>
  <c r="M13" i="17"/>
  <c r="I13" i="17"/>
  <c r="H13" i="17"/>
  <c r="R13" i="17" s="1"/>
  <c r="Q12" i="17"/>
  <c r="O12" i="17"/>
  <c r="N12" i="17"/>
  <c r="M12" i="17"/>
  <c r="I12" i="17"/>
  <c r="H12" i="17"/>
  <c r="R12" i="17" s="1"/>
  <c r="Q11" i="17"/>
  <c r="O11" i="17"/>
  <c r="N11" i="17"/>
  <c r="M11" i="17"/>
  <c r="I11" i="17"/>
  <c r="H11" i="17"/>
  <c r="R11" i="17" s="1"/>
  <c r="Q10" i="17"/>
  <c r="O10" i="17"/>
  <c r="N10" i="17"/>
  <c r="M10" i="17"/>
  <c r="I10" i="17"/>
  <c r="H10" i="17"/>
  <c r="R10" i="17" s="1"/>
  <c r="Q9" i="17"/>
  <c r="O9" i="17"/>
  <c r="N9" i="17"/>
  <c r="M9" i="17"/>
  <c r="I9" i="17"/>
  <c r="H9" i="17"/>
  <c r="R9" i="17" s="1"/>
  <c r="Q8" i="17"/>
  <c r="O8" i="17"/>
  <c r="N8" i="17"/>
  <c r="M8" i="17"/>
  <c r="I8" i="17"/>
  <c r="H8" i="17"/>
  <c r="R8" i="17" s="1"/>
  <c r="Q7" i="17"/>
  <c r="O7" i="17"/>
  <c r="N7" i="17"/>
  <c r="M7" i="17"/>
  <c r="I7" i="17"/>
  <c r="H7" i="17"/>
  <c r="R7" i="17" s="1"/>
  <c r="Q6" i="17"/>
  <c r="O6" i="17"/>
  <c r="N6" i="17"/>
  <c r="M6" i="17"/>
  <c r="I6" i="17"/>
  <c r="H6" i="17"/>
  <c r="Q5" i="17"/>
  <c r="Q36" i="17" s="1"/>
  <c r="Q50" i="17" s="1"/>
  <c r="O5" i="17"/>
  <c r="N5" i="17"/>
  <c r="M5" i="17"/>
  <c r="I5" i="17"/>
  <c r="H5" i="17"/>
  <c r="C10" i="1"/>
  <c r="B10" i="1"/>
  <c r="F14" i="1"/>
  <c r="E8" i="1"/>
  <c r="C11" i="1"/>
  <c r="F7" i="1"/>
  <c r="F27" i="1"/>
  <c r="P41" i="22" l="1"/>
  <c r="R13" i="18"/>
  <c r="Q50" i="18"/>
  <c r="P39" i="20"/>
  <c r="P41" i="20" s="1"/>
  <c r="O36" i="17"/>
  <c r="R6" i="17"/>
  <c r="R36" i="19"/>
  <c r="R50" i="19" s="1"/>
  <c r="Q50" i="19"/>
  <c r="P41" i="21"/>
  <c r="P36" i="19"/>
  <c r="P38" i="19" s="1"/>
  <c r="R12" i="18"/>
  <c r="R11" i="18"/>
  <c r="R10" i="18"/>
  <c r="R9" i="18"/>
  <c r="R8" i="18"/>
  <c r="R7" i="18"/>
  <c r="R14" i="18"/>
  <c r="R6" i="18"/>
  <c r="R5" i="18"/>
  <c r="P5" i="18"/>
  <c r="P6" i="18"/>
  <c r="P7" i="18"/>
  <c r="P8" i="18"/>
  <c r="P9" i="18"/>
  <c r="P10" i="18"/>
  <c r="P11" i="18"/>
  <c r="P12" i="18"/>
  <c r="P13" i="18"/>
  <c r="P14" i="18"/>
  <c r="P15" i="18"/>
  <c r="P16" i="18"/>
  <c r="P17" i="18"/>
  <c r="P18" i="18"/>
  <c r="P19" i="18"/>
  <c r="P20" i="18"/>
  <c r="P21" i="18"/>
  <c r="P22" i="18"/>
  <c r="P23" i="18"/>
  <c r="P24" i="18"/>
  <c r="P25" i="18"/>
  <c r="P26" i="18"/>
  <c r="P27" i="18"/>
  <c r="P28" i="18"/>
  <c r="P29" i="18"/>
  <c r="P30" i="18"/>
  <c r="P31" i="18"/>
  <c r="P32" i="18"/>
  <c r="P33" i="18"/>
  <c r="P34" i="18"/>
  <c r="R5" i="17"/>
  <c r="R36" i="17" s="1"/>
  <c r="R50" i="17" s="1"/>
  <c r="P5" i="17"/>
  <c r="P6" i="17"/>
  <c r="P7" i="17"/>
  <c r="P8" i="17"/>
  <c r="P9" i="17"/>
  <c r="P10" i="17"/>
  <c r="P11" i="17"/>
  <c r="P12" i="17"/>
  <c r="P13" i="17"/>
  <c r="P14" i="17"/>
  <c r="P15" i="17"/>
  <c r="P16" i="17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Q34" i="16"/>
  <c r="O34" i="16"/>
  <c r="N34" i="16"/>
  <c r="M34" i="16"/>
  <c r="I34" i="16"/>
  <c r="H34" i="16"/>
  <c r="R34" i="16" s="1"/>
  <c r="Q33" i="16"/>
  <c r="O33" i="16"/>
  <c r="N33" i="16"/>
  <c r="M33" i="16"/>
  <c r="I33" i="16"/>
  <c r="R33" i="16" s="1"/>
  <c r="H33" i="16"/>
  <c r="Q32" i="16"/>
  <c r="O32" i="16"/>
  <c r="N32" i="16"/>
  <c r="M32" i="16"/>
  <c r="I32" i="16"/>
  <c r="R32" i="16" s="1"/>
  <c r="H32" i="16"/>
  <c r="Q31" i="16"/>
  <c r="O31" i="16"/>
  <c r="N31" i="16"/>
  <c r="M31" i="16"/>
  <c r="I31" i="16"/>
  <c r="R31" i="16" s="1"/>
  <c r="H31" i="16"/>
  <c r="Q30" i="16"/>
  <c r="O30" i="16"/>
  <c r="N30" i="16"/>
  <c r="M30" i="16"/>
  <c r="I30" i="16"/>
  <c r="R30" i="16" s="1"/>
  <c r="H30" i="16"/>
  <c r="Q29" i="16"/>
  <c r="O29" i="16"/>
  <c r="N29" i="16"/>
  <c r="M29" i="16"/>
  <c r="I29" i="16"/>
  <c r="R29" i="16" s="1"/>
  <c r="H29" i="16"/>
  <c r="Q28" i="16"/>
  <c r="O28" i="16"/>
  <c r="N28" i="16"/>
  <c r="M28" i="16"/>
  <c r="I28" i="16"/>
  <c r="R28" i="16" s="1"/>
  <c r="H28" i="16"/>
  <c r="Q27" i="16"/>
  <c r="O27" i="16"/>
  <c r="N27" i="16"/>
  <c r="M27" i="16"/>
  <c r="I27" i="16"/>
  <c r="R27" i="16" s="1"/>
  <c r="H27" i="16"/>
  <c r="Q26" i="16"/>
  <c r="O26" i="16"/>
  <c r="N26" i="16"/>
  <c r="M26" i="16"/>
  <c r="I26" i="16"/>
  <c r="R26" i="16" s="1"/>
  <c r="H26" i="16"/>
  <c r="Q25" i="16"/>
  <c r="O25" i="16"/>
  <c r="N25" i="16"/>
  <c r="M25" i="16"/>
  <c r="I25" i="16"/>
  <c r="R25" i="16" s="1"/>
  <c r="H25" i="16"/>
  <c r="Q24" i="16"/>
  <c r="O24" i="16"/>
  <c r="N24" i="16"/>
  <c r="M24" i="16"/>
  <c r="I24" i="16"/>
  <c r="R24" i="16" s="1"/>
  <c r="H24" i="16"/>
  <c r="Q23" i="16"/>
  <c r="O23" i="16"/>
  <c r="N23" i="16"/>
  <c r="M23" i="16"/>
  <c r="I23" i="16"/>
  <c r="R23" i="16" s="1"/>
  <c r="H23" i="16"/>
  <c r="Q22" i="16"/>
  <c r="O22" i="16"/>
  <c r="N22" i="16"/>
  <c r="M22" i="16"/>
  <c r="I22" i="16"/>
  <c r="R22" i="16" s="1"/>
  <c r="H22" i="16"/>
  <c r="Q21" i="16"/>
  <c r="O21" i="16"/>
  <c r="N21" i="16"/>
  <c r="M21" i="16"/>
  <c r="I21" i="16"/>
  <c r="R21" i="16" s="1"/>
  <c r="H21" i="16"/>
  <c r="Q20" i="16"/>
  <c r="O20" i="16"/>
  <c r="N20" i="16"/>
  <c r="M20" i="16"/>
  <c r="I20" i="16"/>
  <c r="R20" i="16" s="1"/>
  <c r="H20" i="16"/>
  <c r="Q19" i="16"/>
  <c r="O19" i="16"/>
  <c r="N19" i="16"/>
  <c r="M19" i="16"/>
  <c r="I19" i="16"/>
  <c r="H19" i="16"/>
  <c r="Q18" i="16"/>
  <c r="O18" i="16"/>
  <c r="N18" i="16"/>
  <c r="M18" i="16"/>
  <c r="I18" i="16"/>
  <c r="H18" i="16"/>
  <c r="Q17" i="16"/>
  <c r="O17" i="16"/>
  <c r="N17" i="16"/>
  <c r="M17" i="16"/>
  <c r="I17" i="16"/>
  <c r="H17" i="16"/>
  <c r="Q16" i="16"/>
  <c r="O16" i="16"/>
  <c r="N16" i="16"/>
  <c r="M16" i="16"/>
  <c r="I16" i="16"/>
  <c r="H16" i="16"/>
  <c r="Q15" i="16"/>
  <c r="O15" i="16"/>
  <c r="N15" i="16"/>
  <c r="M15" i="16"/>
  <c r="I15" i="16"/>
  <c r="H15" i="16"/>
  <c r="Q14" i="16"/>
  <c r="O14" i="16"/>
  <c r="N14" i="16"/>
  <c r="M14" i="16"/>
  <c r="I14" i="16"/>
  <c r="H14" i="16"/>
  <c r="Q13" i="16"/>
  <c r="O13" i="16"/>
  <c r="N13" i="16"/>
  <c r="M13" i="16"/>
  <c r="I13" i="16"/>
  <c r="H13" i="16"/>
  <c r="Q12" i="16"/>
  <c r="O12" i="16"/>
  <c r="N12" i="16"/>
  <c r="M12" i="16"/>
  <c r="I12" i="16"/>
  <c r="H12" i="16"/>
  <c r="Q11" i="16"/>
  <c r="O11" i="16"/>
  <c r="N11" i="16"/>
  <c r="M11" i="16"/>
  <c r="I11" i="16"/>
  <c r="H11" i="16"/>
  <c r="Q10" i="16"/>
  <c r="O10" i="16"/>
  <c r="N10" i="16"/>
  <c r="M10" i="16"/>
  <c r="I10" i="16"/>
  <c r="H10" i="16"/>
  <c r="Q9" i="16"/>
  <c r="O9" i="16"/>
  <c r="N9" i="16"/>
  <c r="M9" i="16"/>
  <c r="I9" i="16"/>
  <c r="H9" i="16"/>
  <c r="Q8" i="16"/>
  <c r="O8" i="16"/>
  <c r="N8" i="16"/>
  <c r="M8" i="16"/>
  <c r="I8" i="16"/>
  <c r="H8" i="16"/>
  <c r="Q7" i="16"/>
  <c r="O7" i="16"/>
  <c r="N7" i="16"/>
  <c r="M7" i="16"/>
  <c r="I7" i="16"/>
  <c r="H7" i="16"/>
  <c r="Q6" i="16"/>
  <c r="O6" i="16"/>
  <c r="N6" i="16"/>
  <c r="M6" i="16"/>
  <c r="I6" i="16"/>
  <c r="H6" i="16"/>
  <c r="Q5" i="16"/>
  <c r="O5" i="16"/>
  <c r="N5" i="16"/>
  <c r="M5" i="16"/>
  <c r="I5" i="16"/>
  <c r="H5" i="16"/>
  <c r="B8" i="1"/>
  <c r="E14" i="1"/>
  <c r="D10" i="1"/>
  <c r="C8" i="1"/>
  <c r="D11" i="1"/>
  <c r="E27" i="1"/>
  <c r="R19" i="16" l="1"/>
  <c r="R18" i="16"/>
  <c r="R17" i="16"/>
  <c r="R16" i="16"/>
  <c r="R15" i="16"/>
  <c r="R14" i="16"/>
  <c r="P39" i="19"/>
  <c r="P41" i="19" s="1"/>
  <c r="R13" i="16"/>
  <c r="R12" i="16"/>
  <c r="R11" i="16"/>
  <c r="R10" i="16"/>
  <c r="R9" i="16"/>
  <c r="Q36" i="16"/>
  <c r="O36" i="16"/>
  <c r="R8" i="16"/>
  <c r="R7" i="16"/>
  <c r="R6" i="16"/>
  <c r="R36" i="18"/>
  <c r="P36" i="18"/>
  <c r="P38" i="18" s="1"/>
  <c r="P39" i="17"/>
  <c r="P36" i="17"/>
  <c r="P38" i="17" s="1"/>
  <c r="R5" i="16"/>
  <c r="P34" i="16"/>
  <c r="P5" i="16"/>
  <c r="P6" i="16"/>
  <c r="P7" i="16"/>
  <c r="P8" i="16"/>
  <c r="P9" i="16"/>
  <c r="P10" i="16"/>
  <c r="P11" i="16"/>
  <c r="P12" i="16"/>
  <c r="P13" i="16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Q34" i="15"/>
  <c r="O34" i="15"/>
  <c r="N34" i="15"/>
  <c r="M34" i="15"/>
  <c r="I34" i="15"/>
  <c r="H34" i="15"/>
  <c r="R34" i="15" s="1"/>
  <c r="Q33" i="15"/>
  <c r="O33" i="15"/>
  <c r="N33" i="15"/>
  <c r="M33" i="15"/>
  <c r="I33" i="15"/>
  <c r="H33" i="15"/>
  <c r="R33" i="15" s="1"/>
  <c r="Q32" i="15"/>
  <c r="O32" i="15"/>
  <c r="N32" i="15"/>
  <c r="M32" i="15"/>
  <c r="I32" i="15"/>
  <c r="H32" i="15"/>
  <c r="R32" i="15" s="1"/>
  <c r="Q31" i="15"/>
  <c r="O31" i="15"/>
  <c r="N31" i="15"/>
  <c r="M31" i="15"/>
  <c r="I31" i="15"/>
  <c r="H31" i="15"/>
  <c r="R31" i="15" s="1"/>
  <c r="Q30" i="15"/>
  <c r="O30" i="15"/>
  <c r="N30" i="15"/>
  <c r="M30" i="15"/>
  <c r="I30" i="15"/>
  <c r="H30" i="15"/>
  <c r="R30" i="15" s="1"/>
  <c r="Q29" i="15"/>
  <c r="O29" i="15"/>
  <c r="N29" i="15"/>
  <c r="M29" i="15"/>
  <c r="I29" i="15"/>
  <c r="H29" i="15"/>
  <c r="R29" i="15" s="1"/>
  <c r="Q28" i="15"/>
  <c r="O28" i="15"/>
  <c r="N28" i="15"/>
  <c r="M28" i="15"/>
  <c r="I28" i="15"/>
  <c r="H28" i="15"/>
  <c r="R28" i="15" s="1"/>
  <c r="Q27" i="15"/>
  <c r="O27" i="15"/>
  <c r="N27" i="15"/>
  <c r="M27" i="15"/>
  <c r="I27" i="15"/>
  <c r="H27" i="15"/>
  <c r="R27" i="15" s="1"/>
  <c r="Q26" i="15"/>
  <c r="O26" i="15"/>
  <c r="N26" i="15"/>
  <c r="M26" i="15"/>
  <c r="I26" i="15"/>
  <c r="H26" i="15"/>
  <c r="R26" i="15" s="1"/>
  <c r="Q25" i="15"/>
  <c r="O25" i="15"/>
  <c r="N25" i="15"/>
  <c r="M25" i="15"/>
  <c r="I25" i="15"/>
  <c r="H25" i="15"/>
  <c r="R25" i="15" s="1"/>
  <c r="Q24" i="15"/>
  <c r="O24" i="15"/>
  <c r="N24" i="15"/>
  <c r="M24" i="15"/>
  <c r="I24" i="15"/>
  <c r="H24" i="15"/>
  <c r="R24" i="15" s="1"/>
  <c r="Q23" i="15"/>
  <c r="O23" i="15"/>
  <c r="N23" i="15"/>
  <c r="M23" i="15"/>
  <c r="I23" i="15"/>
  <c r="H23" i="15"/>
  <c r="R23" i="15" s="1"/>
  <c r="Q22" i="15"/>
  <c r="O22" i="15"/>
  <c r="N22" i="15"/>
  <c r="M22" i="15"/>
  <c r="I22" i="15"/>
  <c r="H22" i="15"/>
  <c r="R22" i="15" s="1"/>
  <c r="Q21" i="15"/>
  <c r="O21" i="15"/>
  <c r="N21" i="15"/>
  <c r="M21" i="15"/>
  <c r="I21" i="15"/>
  <c r="H21" i="15"/>
  <c r="R21" i="15" s="1"/>
  <c r="Q20" i="15"/>
  <c r="O20" i="15"/>
  <c r="N20" i="15"/>
  <c r="M20" i="15"/>
  <c r="I20" i="15"/>
  <c r="H20" i="15"/>
  <c r="R20" i="15" s="1"/>
  <c r="Q19" i="15"/>
  <c r="O19" i="15"/>
  <c r="N19" i="15"/>
  <c r="M19" i="15"/>
  <c r="I19" i="15"/>
  <c r="H19" i="15"/>
  <c r="R19" i="15" s="1"/>
  <c r="Q18" i="15"/>
  <c r="O18" i="15"/>
  <c r="N18" i="15"/>
  <c r="M18" i="15"/>
  <c r="I18" i="15"/>
  <c r="H18" i="15"/>
  <c r="R18" i="15" s="1"/>
  <c r="Q17" i="15"/>
  <c r="O17" i="15"/>
  <c r="N17" i="15"/>
  <c r="M17" i="15"/>
  <c r="I17" i="15"/>
  <c r="H17" i="15"/>
  <c r="R17" i="15" s="1"/>
  <c r="Q16" i="15"/>
  <c r="O16" i="15"/>
  <c r="N16" i="15"/>
  <c r="M16" i="15"/>
  <c r="I16" i="15"/>
  <c r="H16" i="15"/>
  <c r="R16" i="15" s="1"/>
  <c r="Q15" i="15"/>
  <c r="O15" i="15"/>
  <c r="N15" i="15"/>
  <c r="M15" i="15"/>
  <c r="I15" i="15"/>
  <c r="H15" i="15"/>
  <c r="R15" i="15" s="1"/>
  <c r="Q14" i="15"/>
  <c r="O14" i="15"/>
  <c r="N14" i="15"/>
  <c r="M14" i="15"/>
  <c r="I14" i="15"/>
  <c r="H14" i="15"/>
  <c r="R14" i="15" s="1"/>
  <c r="Q13" i="15"/>
  <c r="O13" i="15"/>
  <c r="N13" i="15"/>
  <c r="M13" i="15"/>
  <c r="I13" i="15"/>
  <c r="H13" i="15"/>
  <c r="R13" i="15" s="1"/>
  <c r="Q12" i="15"/>
  <c r="O12" i="15"/>
  <c r="N12" i="15"/>
  <c r="M12" i="15"/>
  <c r="I12" i="15"/>
  <c r="H12" i="15"/>
  <c r="R12" i="15" s="1"/>
  <c r="Q11" i="15"/>
  <c r="O11" i="15"/>
  <c r="N11" i="15"/>
  <c r="M11" i="15"/>
  <c r="I11" i="15"/>
  <c r="H11" i="15"/>
  <c r="R11" i="15" s="1"/>
  <c r="Q10" i="15"/>
  <c r="O10" i="15"/>
  <c r="N10" i="15"/>
  <c r="M10" i="15"/>
  <c r="I10" i="15"/>
  <c r="H10" i="15"/>
  <c r="R10" i="15" s="1"/>
  <c r="Q9" i="15"/>
  <c r="O9" i="15"/>
  <c r="N9" i="15"/>
  <c r="M9" i="15"/>
  <c r="I9" i="15"/>
  <c r="H9" i="15"/>
  <c r="R9" i="15" s="1"/>
  <c r="Q8" i="15"/>
  <c r="O8" i="15"/>
  <c r="N8" i="15"/>
  <c r="M8" i="15"/>
  <c r="I8" i="15"/>
  <c r="H8" i="15"/>
  <c r="R8" i="15" s="1"/>
  <c r="Q7" i="15"/>
  <c r="O7" i="15"/>
  <c r="N7" i="15"/>
  <c r="M7" i="15"/>
  <c r="I7" i="15"/>
  <c r="H7" i="15"/>
  <c r="Q6" i="15"/>
  <c r="O6" i="15"/>
  <c r="N6" i="15"/>
  <c r="M6" i="15"/>
  <c r="I6" i="15"/>
  <c r="H6" i="15"/>
  <c r="Q5" i="15"/>
  <c r="Q36" i="15" s="1"/>
  <c r="Q50" i="15" s="1"/>
  <c r="O5" i="15"/>
  <c r="O36" i="15" s="1"/>
  <c r="N5" i="15"/>
  <c r="M5" i="15"/>
  <c r="I5" i="15"/>
  <c r="H5" i="15"/>
  <c r="R5" i="15" s="1"/>
  <c r="Q34" i="14"/>
  <c r="O34" i="14"/>
  <c r="N34" i="14"/>
  <c r="M34" i="14"/>
  <c r="I34" i="14"/>
  <c r="H34" i="14"/>
  <c r="R34" i="14" s="1"/>
  <c r="Q33" i="14"/>
  <c r="O33" i="14"/>
  <c r="N33" i="14"/>
  <c r="M33" i="14"/>
  <c r="I33" i="14"/>
  <c r="H33" i="14"/>
  <c r="R33" i="14" s="1"/>
  <c r="Q32" i="14"/>
  <c r="O32" i="14"/>
  <c r="N32" i="14"/>
  <c r="M32" i="14"/>
  <c r="I32" i="14"/>
  <c r="H32" i="14"/>
  <c r="R32" i="14" s="1"/>
  <c r="Q31" i="14"/>
  <c r="O31" i="14"/>
  <c r="N31" i="14"/>
  <c r="M31" i="14"/>
  <c r="I31" i="14"/>
  <c r="H31" i="14"/>
  <c r="R31" i="14" s="1"/>
  <c r="Q30" i="14"/>
  <c r="O30" i="14"/>
  <c r="N30" i="14"/>
  <c r="M30" i="14"/>
  <c r="I30" i="14"/>
  <c r="H30" i="14"/>
  <c r="R30" i="14" s="1"/>
  <c r="Q29" i="14"/>
  <c r="O29" i="14"/>
  <c r="N29" i="14"/>
  <c r="M29" i="14"/>
  <c r="I29" i="14"/>
  <c r="H29" i="14"/>
  <c r="R29" i="14" s="1"/>
  <c r="Q28" i="14"/>
  <c r="O28" i="14"/>
  <c r="N28" i="14"/>
  <c r="M28" i="14"/>
  <c r="I28" i="14"/>
  <c r="H28" i="14"/>
  <c r="R28" i="14" s="1"/>
  <c r="Q27" i="14"/>
  <c r="O27" i="14"/>
  <c r="N27" i="14"/>
  <c r="M27" i="14"/>
  <c r="I27" i="14"/>
  <c r="H27" i="14"/>
  <c r="R27" i="14" s="1"/>
  <c r="Q26" i="14"/>
  <c r="O26" i="14"/>
  <c r="N26" i="14"/>
  <c r="M26" i="14"/>
  <c r="I26" i="14"/>
  <c r="H26" i="14"/>
  <c r="R26" i="14" s="1"/>
  <c r="Q25" i="14"/>
  <c r="O25" i="14"/>
  <c r="N25" i="14"/>
  <c r="M25" i="14"/>
  <c r="I25" i="14"/>
  <c r="H25" i="14"/>
  <c r="R25" i="14" s="1"/>
  <c r="Q24" i="14"/>
  <c r="O24" i="14"/>
  <c r="N24" i="14"/>
  <c r="M24" i="14"/>
  <c r="I24" i="14"/>
  <c r="H24" i="14"/>
  <c r="R24" i="14" s="1"/>
  <c r="Q23" i="14"/>
  <c r="O23" i="14"/>
  <c r="N23" i="14"/>
  <c r="M23" i="14"/>
  <c r="I23" i="14"/>
  <c r="H23" i="14"/>
  <c r="R23" i="14" s="1"/>
  <c r="Q22" i="14"/>
  <c r="O22" i="14"/>
  <c r="N22" i="14"/>
  <c r="M22" i="14"/>
  <c r="I22" i="14"/>
  <c r="H22" i="14"/>
  <c r="R22" i="14" s="1"/>
  <c r="Q21" i="14"/>
  <c r="O21" i="14"/>
  <c r="N21" i="14"/>
  <c r="M21" i="14"/>
  <c r="I21" i="14"/>
  <c r="H21" i="14"/>
  <c r="R21" i="14" s="1"/>
  <c r="Q20" i="14"/>
  <c r="O20" i="14"/>
  <c r="N20" i="14"/>
  <c r="M20" i="14"/>
  <c r="I20" i="14"/>
  <c r="H20" i="14"/>
  <c r="R20" i="14" s="1"/>
  <c r="Q19" i="14"/>
  <c r="O19" i="14"/>
  <c r="N19" i="14"/>
  <c r="M19" i="14"/>
  <c r="I19" i="14"/>
  <c r="H19" i="14"/>
  <c r="R19" i="14" s="1"/>
  <c r="Q18" i="14"/>
  <c r="O18" i="14"/>
  <c r="N18" i="14"/>
  <c r="M18" i="14"/>
  <c r="I18" i="14"/>
  <c r="H18" i="14"/>
  <c r="R18" i="14" s="1"/>
  <c r="Q17" i="14"/>
  <c r="O17" i="14"/>
  <c r="N17" i="14"/>
  <c r="M17" i="14"/>
  <c r="I17" i="14"/>
  <c r="H17" i="14"/>
  <c r="R17" i="14" s="1"/>
  <c r="Q16" i="14"/>
  <c r="O16" i="14"/>
  <c r="N16" i="14"/>
  <c r="M16" i="14"/>
  <c r="I16" i="14"/>
  <c r="H16" i="14"/>
  <c r="R16" i="14" s="1"/>
  <c r="Q15" i="14"/>
  <c r="O15" i="14"/>
  <c r="N15" i="14"/>
  <c r="M15" i="14"/>
  <c r="I15" i="14"/>
  <c r="H15" i="14"/>
  <c r="R15" i="14" s="1"/>
  <c r="Q14" i="14"/>
  <c r="O14" i="14"/>
  <c r="N14" i="14"/>
  <c r="M14" i="14"/>
  <c r="I14" i="14"/>
  <c r="H14" i="14"/>
  <c r="R14" i="14" s="1"/>
  <c r="Q13" i="14"/>
  <c r="O13" i="14"/>
  <c r="N13" i="14"/>
  <c r="M13" i="14"/>
  <c r="I13" i="14"/>
  <c r="H13" i="14"/>
  <c r="R13" i="14" s="1"/>
  <c r="Q12" i="14"/>
  <c r="O12" i="14"/>
  <c r="N12" i="14"/>
  <c r="M12" i="14"/>
  <c r="I12" i="14"/>
  <c r="H12" i="14"/>
  <c r="R12" i="14" s="1"/>
  <c r="Q11" i="14"/>
  <c r="O11" i="14"/>
  <c r="N11" i="14"/>
  <c r="M11" i="14"/>
  <c r="I11" i="14"/>
  <c r="H11" i="14"/>
  <c r="R11" i="14" s="1"/>
  <c r="Q10" i="14"/>
  <c r="O10" i="14"/>
  <c r="N10" i="14"/>
  <c r="M10" i="14"/>
  <c r="I10" i="14"/>
  <c r="H10" i="14"/>
  <c r="R10" i="14" s="1"/>
  <c r="Q9" i="14"/>
  <c r="O9" i="14"/>
  <c r="N9" i="14"/>
  <c r="M9" i="14"/>
  <c r="I9" i="14"/>
  <c r="H9" i="14"/>
  <c r="R9" i="14" s="1"/>
  <c r="Q8" i="14"/>
  <c r="O8" i="14"/>
  <c r="N8" i="14"/>
  <c r="M8" i="14"/>
  <c r="I8" i="14"/>
  <c r="H8" i="14"/>
  <c r="R8" i="14" s="1"/>
  <c r="Q7" i="14"/>
  <c r="O7" i="14"/>
  <c r="N7" i="14"/>
  <c r="M7" i="14"/>
  <c r="I7" i="14"/>
  <c r="H7" i="14"/>
  <c r="R7" i="14" s="1"/>
  <c r="Q6" i="14"/>
  <c r="O6" i="14"/>
  <c r="N6" i="14"/>
  <c r="M6" i="14"/>
  <c r="I6" i="14"/>
  <c r="H6" i="14"/>
  <c r="Q5" i="14"/>
  <c r="Q36" i="14" s="1"/>
  <c r="Q50" i="14" s="1"/>
  <c r="O5" i="14"/>
  <c r="N5" i="14"/>
  <c r="M5" i="14"/>
  <c r="I5" i="14"/>
  <c r="H5" i="14"/>
  <c r="R5" i="14" s="1"/>
  <c r="Q34" i="13"/>
  <c r="O34" i="13"/>
  <c r="N34" i="13"/>
  <c r="M34" i="13"/>
  <c r="I34" i="13"/>
  <c r="H34" i="13"/>
  <c r="R34" i="13" s="1"/>
  <c r="Q33" i="13"/>
  <c r="O33" i="13"/>
  <c r="N33" i="13"/>
  <c r="M33" i="13"/>
  <c r="I33" i="13"/>
  <c r="H33" i="13"/>
  <c r="R33" i="13" s="1"/>
  <c r="Q32" i="13"/>
  <c r="O32" i="13"/>
  <c r="N32" i="13"/>
  <c r="M32" i="13"/>
  <c r="I32" i="13"/>
  <c r="H32" i="13"/>
  <c r="R32" i="13" s="1"/>
  <c r="Q31" i="13"/>
  <c r="O31" i="13"/>
  <c r="N31" i="13"/>
  <c r="M31" i="13"/>
  <c r="I31" i="13"/>
  <c r="H31" i="13"/>
  <c r="R31" i="13" s="1"/>
  <c r="Q30" i="13"/>
  <c r="O30" i="13"/>
  <c r="N30" i="13"/>
  <c r="M30" i="13"/>
  <c r="I30" i="13"/>
  <c r="H30" i="13"/>
  <c r="R30" i="13" s="1"/>
  <c r="Q29" i="13"/>
  <c r="O29" i="13"/>
  <c r="N29" i="13"/>
  <c r="M29" i="13"/>
  <c r="I29" i="13"/>
  <c r="H29" i="13"/>
  <c r="R29" i="13" s="1"/>
  <c r="Q28" i="13"/>
  <c r="O28" i="13"/>
  <c r="N28" i="13"/>
  <c r="M28" i="13"/>
  <c r="I28" i="13"/>
  <c r="H28" i="13"/>
  <c r="R28" i="13" s="1"/>
  <c r="Q27" i="13"/>
  <c r="O27" i="13"/>
  <c r="N27" i="13"/>
  <c r="M27" i="13"/>
  <c r="I27" i="13"/>
  <c r="H27" i="13"/>
  <c r="R27" i="13" s="1"/>
  <c r="Q26" i="13"/>
  <c r="O26" i="13"/>
  <c r="N26" i="13"/>
  <c r="M26" i="13"/>
  <c r="I26" i="13"/>
  <c r="H26" i="13"/>
  <c r="R26" i="13" s="1"/>
  <c r="Q25" i="13"/>
  <c r="O25" i="13"/>
  <c r="N25" i="13"/>
  <c r="M25" i="13"/>
  <c r="I25" i="13"/>
  <c r="H25" i="13"/>
  <c r="R25" i="13" s="1"/>
  <c r="Q24" i="13"/>
  <c r="O24" i="13"/>
  <c r="N24" i="13"/>
  <c r="M24" i="13"/>
  <c r="I24" i="13"/>
  <c r="H24" i="13"/>
  <c r="R24" i="13" s="1"/>
  <c r="Q23" i="13"/>
  <c r="O23" i="13"/>
  <c r="N23" i="13"/>
  <c r="M23" i="13"/>
  <c r="I23" i="13"/>
  <c r="H23" i="13"/>
  <c r="R23" i="13" s="1"/>
  <c r="Q22" i="13"/>
  <c r="O22" i="13"/>
  <c r="N22" i="13"/>
  <c r="M22" i="13"/>
  <c r="I22" i="13"/>
  <c r="H22" i="13"/>
  <c r="R22" i="13" s="1"/>
  <c r="Q21" i="13"/>
  <c r="O21" i="13"/>
  <c r="N21" i="13"/>
  <c r="M21" i="13"/>
  <c r="I21" i="13"/>
  <c r="H21" i="13"/>
  <c r="R21" i="13" s="1"/>
  <c r="Q20" i="13"/>
  <c r="O20" i="13"/>
  <c r="N20" i="13"/>
  <c r="M20" i="13"/>
  <c r="I20" i="13"/>
  <c r="H20" i="13"/>
  <c r="R20" i="13" s="1"/>
  <c r="Q19" i="13"/>
  <c r="O19" i="13"/>
  <c r="N19" i="13"/>
  <c r="M19" i="13"/>
  <c r="I19" i="13"/>
  <c r="H19" i="13"/>
  <c r="R19" i="13" s="1"/>
  <c r="Q18" i="13"/>
  <c r="O18" i="13"/>
  <c r="N18" i="13"/>
  <c r="M18" i="13"/>
  <c r="I18" i="13"/>
  <c r="H18" i="13"/>
  <c r="R18" i="13" s="1"/>
  <c r="Q17" i="13"/>
  <c r="O17" i="13"/>
  <c r="N17" i="13"/>
  <c r="M17" i="13"/>
  <c r="I17" i="13"/>
  <c r="H17" i="13"/>
  <c r="R17" i="13" s="1"/>
  <c r="Q16" i="13"/>
  <c r="O16" i="13"/>
  <c r="N16" i="13"/>
  <c r="M16" i="13"/>
  <c r="I16" i="13"/>
  <c r="H16" i="13"/>
  <c r="R16" i="13" s="1"/>
  <c r="Q15" i="13"/>
  <c r="O15" i="13"/>
  <c r="N15" i="13"/>
  <c r="M15" i="13"/>
  <c r="I15" i="13"/>
  <c r="H15" i="13"/>
  <c r="R15" i="13" s="1"/>
  <c r="Q14" i="13"/>
  <c r="O14" i="13"/>
  <c r="N14" i="13"/>
  <c r="M14" i="13"/>
  <c r="I14" i="13"/>
  <c r="H14" i="13"/>
  <c r="R14" i="13" s="1"/>
  <c r="Q13" i="13"/>
  <c r="O13" i="13"/>
  <c r="N13" i="13"/>
  <c r="M13" i="13"/>
  <c r="I13" i="13"/>
  <c r="H13" i="13"/>
  <c r="R13" i="13" s="1"/>
  <c r="Q12" i="13"/>
  <c r="O12" i="13"/>
  <c r="N12" i="13"/>
  <c r="M12" i="13"/>
  <c r="I12" i="13"/>
  <c r="H12" i="13"/>
  <c r="R12" i="13" s="1"/>
  <c r="Q11" i="13"/>
  <c r="O11" i="13"/>
  <c r="N11" i="13"/>
  <c r="M11" i="13"/>
  <c r="I11" i="13"/>
  <c r="H11" i="13"/>
  <c r="R11" i="13" s="1"/>
  <c r="Q10" i="13"/>
  <c r="O10" i="13"/>
  <c r="N10" i="13"/>
  <c r="M10" i="13"/>
  <c r="I10" i="13"/>
  <c r="H10" i="13"/>
  <c r="R10" i="13" s="1"/>
  <c r="Q9" i="13"/>
  <c r="O9" i="13"/>
  <c r="N9" i="13"/>
  <c r="M9" i="13"/>
  <c r="I9" i="13"/>
  <c r="H9" i="13"/>
  <c r="R9" i="13" s="1"/>
  <c r="Q8" i="13"/>
  <c r="O8" i="13"/>
  <c r="N8" i="13"/>
  <c r="M8" i="13"/>
  <c r="I8" i="13"/>
  <c r="H8" i="13"/>
  <c r="Q7" i="13"/>
  <c r="O7" i="13"/>
  <c r="N7" i="13"/>
  <c r="M7" i="13"/>
  <c r="I7" i="13"/>
  <c r="H7" i="13"/>
  <c r="Q6" i="13"/>
  <c r="O6" i="13"/>
  <c r="N6" i="13"/>
  <c r="M6" i="13"/>
  <c r="I6" i="13"/>
  <c r="H6" i="13"/>
  <c r="Q5" i="13"/>
  <c r="Q36" i="13" s="1"/>
  <c r="Q50" i="13" s="1"/>
  <c r="O5" i="13"/>
  <c r="O36" i="13" s="1"/>
  <c r="N5" i="13"/>
  <c r="M5" i="13"/>
  <c r="I5" i="13"/>
  <c r="H5" i="13"/>
  <c r="Q34" i="12"/>
  <c r="O34" i="12"/>
  <c r="N34" i="12"/>
  <c r="M34" i="12"/>
  <c r="I34" i="12"/>
  <c r="H34" i="12"/>
  <c r="R34" i="12" s="1"/>
  <c r="Q33" i="12"/>
  <c r="O33" i="12"/>
  <c r="N33" i="12"/>
  <c r="M33" i="12"/>
  <c r="I33" i="12"/>
  <c r="H33" i="12"/>
  <c r="R33" i="12" s="1"/>
  <c r="Q32" i="12"/>
  <c r="O32" i="12"/>
  <c r="N32" i="12"/>
  <c r="M32" i="12"/>
  <c r="I32" i="12"/>
  <c r="H32" i="12"/>
  <c r="R32" i="12" s="1"/>
  <c r="Q31" i="12"/>
  <c r="O31" i="12"/>
  <c r="N31" i="12"/>
  <c r="M31" i="12"/>
  <c r="I31" i="12"/>
  <c r="H31" i="12"/>
  <c r="R31" i="12" s="1"/>
  <c r="Q30" i="12"/>
  <c r="O30" i="12"/>
  <c r="N30" i="12"/>
  <c r="M30" i="12"/>
  <c r="I30" i="12"/>
  <c r="H30" i="12"/>
  <c r="R30" i="12" s="1"/>
  <c r="Q29" i="12"/>
  <c r="O29" i="12"/>
  <c r="N29" i="12"/>
  <c r="M29" i="12"/>
  <c r="I29" i="12"/>
  <c r="H29" i="12"/>
  <c r="R29" i="12" s="1"/>
  <c r="Q28" i="12"/>
  <c r="O28" i="12"/>
  <c r="N28" i="12"/>
  <c r="M28" i="12"/>
  <c r="I28" i="12"/>
  <c r="H28" i="12"/>
  <c r="R28" i="12" s="1"/>
  <c r="Q27" i="12"/>
  <c r="O27" i="12"/>
  <c r="N27" i="12"/>
  <c r="M27" i="12"/>
  <c r="I27" i="12"/>
  <c r="H27" i="12"/>
  <c r="R27" i="12" s="1"/>
  <c r="Q26" i="12"/>
  <c r="O26" i="12"/>
  <c r="N26" i="12"/>
  <c r="M26" i="12"/>
  <c r="I26" i="12"/>
  <c r="H26" i="12"/>
  <c r="R26" i="12" s="1"/>
  <c r="Q25" i="12"/>
  <c r="O25" i="12"/>
  <c r="N25" i="12"/>
  <c r="M25" i="12"/>
  <c r="I25" i="12"/>
  <c r="H25" i="12"/>
  <c r="R25" i="12" s="1"/>
  <c r="Q24" i="12"/>
  <c r="O24" i="12"/>
  <c r="N24" i="12"/>
  <c r="M24" i="12"/>
  <c r="I24" i="12"/>
  <c r="H24" i="12"/>
  <c r="R24" i="12" s="1"/>
  <c r="Q23" i="12"/>
  <c r="O23" i="12"/>
  <c r="N23" i="12"/>
  <c r="M23" i="12"/>
  <c r="I23" i="12"/>
  <c r="H23" i="12"/>
  <c r="R23" i="12" s="1"/>
  <c r="Q22" i="12"/>
  <c r="O22" i="12"/>
  <c r="N22" i="12"/>
  <c r="M22" i="12"/>
  <c r="I22" i="12"/>
  <c r="H22" i="12"/>
  <c r="R22" i="12" s="1"/>
  <c r="Q21" i="12"/>
  <c r="O21" i="12"/>
  <c r="N21" i="12"/>
  <c r="M21" i="12"/>
  <c r="I21" i="12"/>
  <c r="H21" i="12"/>
  <c r="R21" i="12" s="1"/>
  <c r="Q20" i="12"/>
  <c r="O20" i="12"/>
  <c r="N20" i="12"/>
  <c r="M20" i="12"/>
  <c r="I20" i="12"/>
  <c r="H20" i="12"/>
  <c r="R20" i="12" s="1"/>
  <c r="Q19" i="12"/>
  <c r="O19" i="12"/>
  <c r="N19" i="12"/>
  <c r="M19" i="12"/>
  <c r="I19" i="12"/>
  <c r="H19" i="12"/>
  <c r="R19" i="12" s="1"/>
  <c r="Q18" i="12"/>
  <c r="O18" i="12"/>
  <c r="N18" i="12"/>
  <c r="M18" i="12"/>
  <c r="I18" i="12"/>
  <c r="H18" i="12"/>
  <c r="R18" i="12" s="1"/>
  <c r="Q17" i="12"/>
  <c r="O17" i="12"/>
  <c r="N17" i="12"/>
  <c r="M17" i="12"/>
  <c r="I17" i="12"/>
  <c r="H17" i="12"/>
  <c r="R17" i="12" s="1"/>
  <c r="Q16" i="12"/>
  <c r="O16" i="12"/>
  <c r="N16" i="12"/>
  <c r="M16" i="12"/>
  <c r="I16" i="12"/>
  <c r="H16" i="12"/>
  <c r="R16" i="12" s="1"/>
  <c r="Q15" i="12"/>
  <c r="O15" i="12"/>
  <c r="N15" i="12"/>
  <c r="M15" i="12"/>
  <c r="I15" i="12"/>
  <c r="H15" i="12"/>
  <c r="R15" i="12" s="1"/>
  <c r="Q14" i="12"/>
  <c r="O14" i="12"/>
  <c r="N14" i="12"/>
  <c r="M14" i="12"/>
  <c r="I14" i="12"/>
  <c r="H14" i="12"/>
  <c r="R14" i="12" s="1"/>
  <c r="Q13" i="12"/>
  <c r="O13" i="12"/>
  <c r="N13" i="12"/>
  <c r="M13" i="12"/>
  <c r="I13" i="12"/>
  <c r="H13" i="12"/>
  <c r="R13" i="12" s="1"/>
  <c r="Q12" i="12"/>
  <c r="O12" i="12"/>
  <c r="N12" i="12"/>
  <c r="M12" i="12"/>
  <c r="I12" i="12"/>
  <c r="H12" i="12"/>
  <c r="R12" i="12" s="1"/>
  <c r="Q11" i="12"/>
  <c r="O11" i="12"/>
  <c r="N11" i="12"/>
  <c r="M11" i="12"/>
  <c r="I11" i="12"/>
  <c r="H11" i="12"/>
  <c r="R11" i="12" s="1"/>
  <c r="Q10" i="12"/>
  <c r="O10" i="12"/>
  <c r="N10" i="12"/>
  <c r="M10" i="12"/>
  <c r="I10" i="12"/>
  <c r="H10" i="12"/>
  <c r="R10" i="12" s="1"/>
  <c r="Q9" i="12"/>
  <c r="O9" i="12"/>
  <c r="N9" i="12"/>
  <c r="M9" i="12"/>
  <c r="I9" i="12"/>
  <c r="H9" i="12"/>
  <c r="R9" i="12" s="1"/>
  <c r="Q8" i="12"/>
  <c r="O8" i="12"/>
  <c r="N8" i="12"/>
  <c r="M8" i="12"/>
  <c r="I8" i="12"/>
  <c r="H8" i="12"/>
  <c r="R8" i="12" s="1"/>
  <c r="Q7" i="12"/>
  <c r="O7" i="12"/>
  <c r="N7" i="12"/>
  <c r="M7" i="12"/>
  <c r="I7" i="12"/>
  <c r="H7" i="12"/>
  <c r="Q6" i="12"/>
  <c r="O6" i="12"/>
  <c r="N6" i="12"/>
  <c r="M6" i="12"/>
  <c r="I6" i="12"/>
  <c r="H6" i="12"/>
  <c r="Q5" i="12"/>
  <c r="Q36" i="12" s="1"/>
  <c r="Q50" i="12" s="1"/>
  <c r="O5" i="12"/>
  <c r="N5" i="12"/>
  <c r="M5" i="12"/>
  <c r="I5" i="12"/>
  <c r="H5" i="12"/>
  <c r="D8" i="1"/>
  <c r="B14" i="1"/>
  <c r="B7" i="1"/>
  <c r="F13" i="1"/>
  <c r="D14" i="1"/>
  <c r="E7" i="1"/>
  <c r="C27" i="1"/>
  <c r="B27" i="1"/>
  <c r="R8" i="13" l="1"/>
  <c r="R7" i="13"/>
  <c r="R6" i="14"/>
  <c r="R36" i="14" s="1"/>
  <c r="O36" i="14"/>
  <c r="R6" i="13"/>
  <c r="R50" i="18"/>
  <c r="R7" i="12"/>
  <c r="O36" i="12"/>
  <c r="R6" i="12"/>
  <c r="R7" i="15"/>
  <c r="Q50" i="16"/>
  <c r="R5" i="12"/>
  <c r="R6" i="15"/>
  <c r="R36" i="16"/>
  <c r="P39" i="18"/>
  <c r="P41" i="17"/>
  <c r="R5" i="13"/>
  <c r="P36" i="16"/>
  <c r="P38" i="16" s="1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5" i="14"/>
  <c r="P6" i="14"/>
  <c r="P7" i="14"/>
  <c r="P8" i="14"/>
  <c r="P9" i="14"/>
  <c r="P10" i="14"/>
  <c r="P11" i="14"/>
  <c r="P12" i="14"/>
  <c r="P13" i="14"/>
  <c r="P14" i="14"/>
  <c r="P15" i="14"/>
  <c r="P16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0" i="14"/>
  <c r="P31" i="14"/>
  <c r="P32" i="14"/>
  <c r="P33" i="14"/>
  <c r="P34" i="14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5" i="12"/>
  <c r="P6" i="12"/>
  <c r="P7" i="12"/>
  <c r="P8" i="12"/>
  <c r="P9" i="12"/>
  <c r="P10" i="12"/>
  <c r="P11" i="12"/>
  <c r="P12" i="12"/>
  <c r="P13" i="12"/>
  <c r="P14" i="12"/>
  <c r="P15" i="12"/>
  <c r="P16" i="12"/>
  <c r="P17" i="12"/>
  <c r="P18" i="12"/>
  <c r="P19" i="12"/>
  <c r="P20" i="12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Q34" i="10"/>
  <c r="O34" i="10"/>
  <c r="N34" i="10"/>
  <c r="M34" i="10"/>
  <c r="I34" i="10"/>
  <c r="H34" i="10"/>
  <c r="R34" i="10" s="1"/>
  <c r="Q33" i="10"/>
  <c r="O33" i="10"/>
  <c r="N33" i="10"/>
  <c r="M33" i="10"/>
  <c r="I33" i="10"/>
  <c r="H33" i="10"/>
  <c r="R33" i="10" s="1"/>
  <c r="Q32" i="10"/>
  <c r="O32" i="10"/>
  <c r="N32" i="10"/>
  <c r="M32" i="10"/>
  <c r="I32" i="10"/>
  <c r="H32" i="10"/>
  <c r="R32" i="10" s="1"/>
  <c r="Q31" i="10"/>
  <c r="O31" i="10"/>
  <c r="N31" i="10"/>
  <c r="M31" i="10"/>
  <c r="I31" i="10"/>
  <c r="H31" i="10"/>
  <c r="R31" i="10" s="1"/>
  <c r="Q30" i="10"/>
  <c r="O30" i="10"/>
  <c r="N30" i="10"/>
  <c r="M30" i="10"/>
  <c r="I30" i="10"/>
  <c r="H30" i="10"/>
  <c r="R30" i="10" s="1"/>
  <c r="Q29" i="10"/>
  <c r="O29" i="10"/>
  <c r="N29" i="10"/>
  <c r="M29" i="10"/>
  <c r="I29" i="10"/>
  <c r="H29" i="10"/>
  <c r="R29" i="10" s="1"/>
  <c r="Q28" i="10"/>
  <c r="O28" i="10"/>
  <c r="N28" i="10"/>
  <c r="M28" i="10"/>
  <c r="I28" i="10"/>
  <c r="H28" i="10"/>
  <c r="R28" i="10" s="1"/>
  <c r="Q27" i="10"/>
  <c r="O27" i="10"/>
  <c r="N27" i="10"/>
  <c r="M27" i="10"/>
  <c r="I27" i="10"/>
  <c r="H27" i="10"/>
  <c r="R27" i="10" s="1"/>
  <c r="Q26" i="10"/>
  <c r="O26" i="10"/>
  <c r="N26" i="10"/>
  <c r="M26" i="10"/>
  <c r="I26" i="10"/>
  <c r="H26" i="10"/>
  <c r="R26" i="10" s="1"/>
  <c r="Q25" i="10"/>
  <c r="O25" i="10"/>
  <c r="N25" i="10"/>
  <c r="M25" i="10"/>
  <c r="I25" i="10"/>
  <c r="H25" i="10"/>
  <c r="R25" i="10" s="1"/>
  <c r="Q24" i="10"/>
  <c r="O24" i="10"/>
  <c r="N24" i="10"/>
  <c r="M24" i="10"/>
  <c r="I24" i="10"/>
  <c r="H24" i="10"/>
  <c r="R24" i="10" s="1"/>
  <c r="Q23" i="10"/>
  <c r="O23" i="10"/>
  <c r="N23" i="10"/>
  <c r="M23" i="10"/>
  <c r="I23" i="10"/>
  <c r="H23" i="10"/>
  <c r="R23" i="10" s="1"/>
  <c r="Q22" i="10"/>
  <c r="O22" i="10"/>
  <c r="N22" i="10"/>
  <c r="M22" i="10"/>
  <c r="I22" i="10"/>
  <c r="H22" i="10"/>
  <c r="R22" i="10" s="1"/>
  <c r="Q21" i="10"/>
  <c r="O21" i="10"/>
  <c r="N21" i="10"/>
  <c r="M21" i="10"/>
  <c r="I21" i="10"/>
  <c r="H21" i="10"/>
  <c r="R21" i="10" s="1"/>
  <c r="Q20" i="10"/>
  <c r="O20" i="10"/>
  <c r="N20" i="10"/>
  <c r="M20" i="10"/>
  <c r="I20" i="10"/>
  <c r="H20" i="10"/>
  <c r="R20" i="10" s="1"/>
  <c r="Q19" i="10"/>
  <c r="O19" i="10"/>
  <c r="N19" i="10"/>
  <c r="M19" i="10"/>
  <c r="I19" i="10"/>
  <c r="H19" i="10"/>
  <c r="R19" i="10" s="1"/>
  <c r="Q18" i="10"/>
  <c r="O18" i="10"/>
  <c r="N18" i="10"/>
  <c r="M18" i="10"/>
  <c r="I18" i="10"/>
  <c r="H18" i="10"/>
  <c r="R18" i="10" s="1"/>
  <c r="Q17" i="10"/>
  <c r="O17" i="10"/>
  <c r="N17" i="10"/>
  <c r="M17" i="10"/>
  <c r="I17" i="10"/>
  <c r="H17" i="10"/>
  <c r="R17" i="10" s="1"/>
  <c r="Q16" i="10"/>
  <c r="O16" i="10"/>
  <c r="N16" i="10"/>
  <c r="M16" i="10"/>
  <c r="I16" i="10"/>
  <c r="H16" i="10"/>
  <c r="R16" i="10" s="1"/>
  <c r="Q15" i="10"/>
  <c r="O15" i="10"/>
  <c r="N15" i="10"/>
  <c r="M15" i="10"/>
  <c r="I15" i="10"/>
  <c r="H15" i="10"/>
  <c r="R15" i="10" s="1"/>
  <c r="Q14" i="10"/>
  <c r="O14" i="10"/>
  <c r="N14" i="10"/>
  <c r="M14" i="10"/>
  <c r="I14" i="10"/>
  <c r="H14" i="10"/>
  <c r="R14" i="10" s="1"/>
  <c r="Q13" i="10"/>
  <c r="O13" i="10"/>
  <c r="N13" i="10"/>
  <c r="M13" i="10"/>
  <c r="I13" i="10"/>
  <c r="H13" i="10"/>
  <c r="R13" i="10" s="1"/>
  <c r="Q12" i="10"/>
  <c r="O12" i="10"/>
  <c r="N12" i="10"/>
  <c r="M12" i="10"/>
  <c r="I12" i="10"/>
  <c r="H12" i="10"/>
  <c r="Q11" i="10"/>
  <c r="O11" i="10"/>
  <c r="N11" i="10"/>
  <c r="M11" i="10"/>
  <c r="I11" i="10"/>
  <c r="H11" i="10"/>
  <c r="Q10" i="10"/>
  <c r="O10" i="10"/>
  <c r="N10" i="10"/>
  <c r="M10" i="10"/>
  <c r="I10" i="10"/>
  <c r="H10" i="10"/>
  <c r="Q9" i="10"/>
  <c r="O9" i="10"/>
  <c r="N9" i="10"/>
  <c r="M9" i="10"/>
  <c r="I9" i="10"/>
  <c r="H9" i="10"/>
  <c r="Q8" i="10"/>
  <c r="O8" i="10"/>
  <c r="N8" i="10"/>
  <c r="M8" i="10"/>
  <c r="I8" i="10"/>
  <c r="H8" i="10"/>
  <c r="Q7" i="10"/>
  <c r="O7" i="10"/>
  <c r="N7" i="10"/>
  <c r="M7" i="10"/>
  <c r="I7" i="10"/>
  <c r="H7" i="10"/>
  <c r="Q6" i="10"/>
  <c r="O6" i="10"/>
  <c r="N6" i="10"/>
  <c r="M6" i="10"/>
  <c r="I6" i="10"/>
  <c r="H6" i="10"/>
  <c r="Q5" i="10"/>
  <c r="Q36" i="10" s="1"/>
  <c r="O5" i="10"/>
  <c r="O36" i="10" s="1"/>
  <c r="N5" i="10"/>
  <c r="M5" i="10"/>
  <c r="I5" i="10"/>
  <c r="H5" i="10"/>
  <c r="R5" i="10" s="1"/>
  <c r="Q34" i="9"/>
  <c r="O34" i="9"/>
  <c r="N34" i="9"/>
  <c r="M34" i="9"/>
  <c r="I34" i="9"/>
  <c r="H34" i="9"/>
  <c r="R34" i="9" s="1"/>
  <c r="Q33" i="9"/>
  <c r="O33" i="9"/>
  <c r="N33" i="9"/>
  <c r="M33" i="9"/>
  <c r="I33" i="9"/>
  <c r="H33" i="9"/>
  <c r="R33" i="9" s="1"/>
  <c r="Q32" i="9"/>
  <c r="O32" i="9"/>
  <c r="N32" i="9"/>
  <c r="M32" i="9"/>
  <c r="I32" i="9"/>
  <c r="H32" i="9"/>
  <c r="R32" i="9" s="1"/>
  <c r="Q31" i="9"/>
  <c r="O31" i="9"/>
  <c r="N31" i="9"/>
  <c r="M31" i="9"/>
  <c r="I31" i="9"/>
  <c r="H31" i="9"/>
  <c r="R31" i="9" s="1"/>
  <c r="Q30" i="9"/>
  <c r="O30" i="9"/>
  <c r="N30" i="9"/>
  <c r="M30" i="9"/>
  <c r="I30" i="9"/>
  <c r="H30" i="9"/>
  <c r="R30" i="9" s="1"/>
  <c r="Q29" i="9"/>
  <c r="O29" i="9"/>
  <c r="N29" i="9"/>
  <c r="M29" i="9"/>
  <c r="I29" i="9"/>
  <c r="H29" i="9"/>
  <c r="R29" i="9" s="1"/>
  <c r="Q28" i="9"/>
  <c r="O28" i="9"/>
  <c r="N28" i="9"/>
  <c r="M28" i="9"/>
  <c r="I28" i="9"/>
  <c r="H28" i="9"/>
  <c r="R28" i="9" s="1"/>
  <c r="Q27" i="9"/>
  <c r="O27" i="9"/>
  <c r="N27" i="9"/>
  <c r="M27" i="9"/>
  <c r="I27" i="9"/>
  <c r="H27" i="9"/>
  <c r="R27" i="9" s="1"/>
  <c r="Q26" i="9"/>
  <c r="O26" i="9"/>
  <c r="N26" i="9"/>
  <c r="M26" i="9"/>
  <c r="I26" i="9"/>
  <c r="H26" i="9"/>
  <c r="R26" i="9" s="1"/>
  <c r="Q25" i="9"/>
  <c r="O25" i="9"/>
  <c r="N25" i="9"/>
  <c r="M25" i="9"/>
  <c r="I25" i="9"/>
  <c r="H25" i="9"/>
  <c r="R25" i="9" s="1"/>
  <c r="Q24" i="9"/>
  <c r="O24" i="9"/>
  <c r="N24" i="9"/>
  <c r="M24" i="9"/>
  <c r="I24" i="9"/>
  <c r="H24" i="9"/>
  <c r="R24" i="9" s="1"/>
  <c r="Q23" i="9"/>
  <c r="O23" i="9"/>
  <c r="N23" i="9"/>
  <c r="M23" i="9"/>
  <c r="I23" i="9"/>
  <c r="H23" i="9"/>
  <c r="R23" i="9" s="1"/>
  <c r="Q22" i="9"/>
  <c r="O22" i="9"/>
  <c r="N22" i="9"/>
  <c r="M22" i="9"/>
  <c r="I22" i="9"/>
  <c r="H22" i="9"/>
  <c r="R22" i="9" s="1"/>
  <c r="Q21" i="9"/>
  <c r="O21" i="9"/>
  <c r="N21" i="9"/>
  <c r="M21" i="9"/>
  <c r="I21" i="9"/>
  <c r="H21" i="9"/>
  <c r="R21" i="9" s="1"/>
  <c r="Q20" i="9"/>
  <c r="O20" i="9"/>
  <c r="N20" i="9"/>
  <c r="M20" i="9"/>
  <c r="I20" i="9"/>
  <c r="H20" i="9"/>
  <c r="R20" i="9" s="1"/>
  <c r="Q19" i="9"/>
  <c r="O19" i="9"/>
  <c r="N19" i="9"/>
  <c r="M19" i="9"/>
  <c r="I19" i="9"/>
  <c r="H19" i="9"/>
  <c r="R19" i="9" s="1"/>
  <c r="Q18" i="9"/>
  <c r="O18" i="9"/>
  <c r="N18" i="9"/>
  <c r="M18" i="9"/>
  <c r="I18" i="9"/>
  <c r="H18" i="9"/>
  <c r="R18" i="9" s="1"/>
  <c r="Q17" i="9"/>
  <c r="O17" i="9"/>
  <c r="N17" i="9"/>
  <c r="M17" i="9"/>
  <c r="I17" i="9"/>
  <c r="H17" i="9"/>
  <c r="R17" i="9" s="1"/>
  <c r="Q16" i="9"/>
  <c r="O16" i="9"/>
  <c r="N16" i="9"/>
  <c r="M16" i="9"/>
  <c r="I16" i="9"/>
  <c r="H16" i="9"/>
  <c r="R16" i="9" s="1"/>
  <c r="Q15" i="9"/>
  <c r="O15" i="9"/>
  <c r="N15" i="9"/>
  <c r="M15" i="9"/>
  <c r="I15" i="9"/>
  <c r="H15" i="9"/>
  <c r="R15" i="9" s="1"/>
  <c r="Q14" i="9"/>
  <c r="O14" i="9"/>
  <c r="N14" i="9"/>
  <c r="M14" i="9"/>
  <c r="I14" i="9"/>
  <c r="H14" i="9"/>
  <c r="R14" i="9" s="1"/>
  <c r="Q13" i="9"/>
  <c r="O13" i="9"/>
  <c r="N13" i="9"/>
  <c r="M13" i="9"/>
  <c r="I13" i="9"/>
  <c r="H13" i="9"/>
  <c r="R13" i="9" s="1"/>
  <c r="Q12" i="9"/>
  <c r="O12" i="9"/>
  <c r="N12" i="9"/>
  <c r="M12" i="9"/>
  <c r="I12" i="9"/>
  <c r="H12" i="9"/>
  <c r="R12" i="9" s="1"/>
  <c r="Q11" i="9"/>
  <c r="O11" i="9"/>
  <c r="N11" i="9"/>
  <c r="M11" i="9"/>
  <c r="I11" i="9"/>
  <c r="H11" i="9"/>
  <c r="R11" i="9" s="1"/>
  <c r="Q10" i="9"/>
  <c r="O10" i="9"/>
  <c r="N10" i="9"/>
  <c r="M10" i="9"/>
  <c r="I10" i="9"/>
  <c r="H10" i="9"/>
  <c r="R10" i="9" s="1"/>
  <c r="Q9" i="9"/>
  <c r="O9" i="9"/>
  <c r="N9" i="9"/>
  <c r="M9" i="9"/>
  <c r="I9" i="9"/>
  <c r="H9" i="9"/>
  <c r="R9" i="9" s="1"/>
  <c r="Q8" i="9"/>
  <c r="O8" i="9"/>
  <c r="N8" i="9"/>
  <c r="M8" i="9"/>
  <c r="I8" i="9"/>
  <c r="H8" i="9"/>
  <c r="R8" i="9" s="1"/>
  <c r="Q7" i="9"/>
  <c r="O7" i="9"/>
  <c r="N7" i="9"/>
  <c r="M7" i="9"/>
  <c r="I7" i="9"/>
  <c r="H7" i="9"/>
  <c r="R7" i="9" s="1"/>
  <c r="Q6" i="9"/>
  <c r="O6" i="9"/>
  <c r="N6" i="9"/>
  <c r="M6" i="9"/>
  <c r="I6" i="9"/>
  <c r="H6" i="9"/>
  <c r="R6" i="9" s="1"/>
  <c r="Q5" i="9"/>
  <c r="Q36" i="9" s="1"/>
  <c r="Q50" i="9" s="1"/>
  <c r="O5" i="9"/>
  <c r="O36" i="9" s="1"/>
  <c r="N5" i="9"/>
  <c r="M5" i="9"/>
  <c r="I5" i="9"/>
  <c r="H5" i="9"/>
  <c r="Q34" i="8"/>
  <c r="O34" i="8"/>
  <c r="N34" i="8"/>
  <c r="M34" i="8"/>
  <c r="I34" i="8"/>
  <c r="H34" i="8"/>
  <c r="R34" i="8" s="1"/>
  <c r="Q33" i="8"/>
  <c r="O33" i="8"/>
  <c r="N33" i="8"/>
  <c r="M33" i="8"/>
  <c r="I33" i="8"/>
  <c r="H33" i="8"/>
  <c r="R33" i="8" s="1"/>
  <c r="Q32" i="8"/>
  <c r="O32" i="8"/>
  <c r="N32" i="8"/>
  <c r="M32" i="8"/>
  <c r="I32" i="8"/>
  <c r="H32" i="8"/>
  <c r="R32" i="8" s="1"/>
  <c r="Q31" i="8"/>
  <c r="O31" i="8"/>
  <c r="N31" i="8"/>
  <c r="M31" i="8"/>
  <c r="I31" i="8"/>
  <c r="H31" i="8"/>
  <c r="R31" i="8" s="1"/>
  <c r="Q30" i="8"/>
  <c r="O30" i="8"/>
  <c r="N30" i="8"/>
  <c r="M30" i="8"/>
  <c r="I30" i="8"/>
  <c r="H30" i="8"/>
  <c r="R30" i="8" s="1"/>
  <c r="Q29" i="8"/>
  <c r="O29" i="8"/>
  <c r="N29" i="8"/>
  <c r="M29" i="8"/>
  <c r="I29" i="8"/>
  <c r="H29" i="8"/>
  <c r="R29" i="8" s="1"/>
  <c r="Q28" i="8"/>
  <c r="O28" i="8"/>
  <c r="N28" i="8"/>
  <c r="M28" i="8"/>
  <c r="I28" i="8"/>
  <c r="H28" i="8"/>
  <c r="R28" i="8" s="1"/>
  <c r="Q27" i="8"/>
  <c r="O27" i="8"/>
  <c r="N27" i="8"/>
  <c r="M27" i="8"/>
  <c r="I27" i="8"/>
  <c r="H27" i="8"/>
  <c r="R27" i="8" s="1"/>
  <c r="Q26" i="8"/>
  <c r="O26" i="8"/>
  <c r="N26" i="8"/>
  <c r="M26" i="8"/>
  <c r="I26" i="8"/>
  <c r="H26" i="8"/>
  <c r="R26" i="8" s="1"/>
  <c r="Q25" i="8"/>
  <c r="O25" i="8"/>
  <c r="N25" i="8"/>
  <c r="M25" i="8"/>
  <c r="I25" i="8"/>
  <c r="H25" i="8"/>
  <c r="R25" i="8" s="1"/>
  <c r="Q24" i="8"/>
  <c r="O24" i="8"/>
  <c r="N24" i="8"/>
  <c r="M24" i="8"/>
  <c r="I24" i="8"/>
  <c r="H24" i="8"/>
  <c r="R24" i="8" s="1"/>
  <c r="Q23" i="8"/>
  <c r="O23" i="8"/>
  <c r="N23" i="8"/>
  <c r="M23" i="8"/>
  <c r="I23" i="8"/>
  <c r="H23" i="8"/>
  <c r="R23" i="8" s="1"/>
  <c r="Q22" i="8"/>
  <c r="O22" i="8"/>
  <c r="N22" i="8"/>
  <c r="M22" i="8"/>
  <c r="I22" i="8"/>
  <c r="H22" i="8"/>
  <c r="R22" i="8" s="1"/>
  <c r="Q21" i="8"/>
  <c r="O21" i="8"/>
  <c r="N21" i="8"/>
  <c r="M21" i="8"/>
  <c r="I21" i="8"/>
  <c r="H21" i="8"/>
  <c r="R21" i="8" s="1"/>
  <c r="Q20" i="8"/>
  <c r="O20" i="8"/>
  <c r="N20" i="8"/>
  <c r="M20" i="8"/>
  <c r="I20" i="8"/>
  <c r="H20" i="8"/>
  <c r="R20" i="8" s="1"/>
  <c r="Q19" i="8"/>
  <c r="O19" i="8"/>
  <c r="N19" i="8"/>
  <c r="M19" i="8"/>
  <c r="I19" i="8"/>
  <c r="H19" i="8"/>
  <c r="R19" i="8" s="1"/>
  <c r="Q18" i="8"/>
  <c r="O18" i="8"/>
  <c r="N18" i="8"/>
  <c r="M18" i="8"/>
  <c r="I18" i="8"/>
  <c r="H18" i="8"/>
  <c r="R18" i="8" s="1"/>
  <c r="Q17" i="8"/>
  <c r="O17" i="8"/>
  <c r="N17" i="8"/>
  <c r="M17" i="8"/>
  <c r="I17" i="8"/>
  <c r="H17" i="8"/>
  <c r="R17" i="8" s="1"/>
  <c r="Q16" i="8"/>
  <c r="O16" i="8"/>
  <c r="N16" i="8"/>
  <c r="M16" i="8"/>
  <c r="I16" i="8"/>
  <c r="H16" i="8"/>
  <c r="R16" i="8" s="1"/>
  <c r="Q15" i="8"/>
  <c r="O15" i="8"/>
  <c r="N15" i="8"/>
  <c r="M15" i="8"/>
  <c r="I15" i="8"/>
  <c r="H15" i="8"/>
  <c r="R15" i="8" s="1"/>
  <c r="Q14" i="8"/>
  <c r="O14" i="8"/>
  <c r="N14" i="8"/>
  <c r="M14" i="8"/>
  <c r="I14" i="8"/>
  <c r="H14" i="8"/>
  <c r="R14" i="8" s="1"/>
  <c r="Q13" i="8"/>
  <c r="O13" i="8"/>
  <c r="N13" i="8"/>
  <c r="M13" i="8"/>
  <c r="I13" i="8"/>
  <c r="H13" i="8"/>
  <c r="R13" i="8" s="1"/>
  <c r="Q12" i="8"/>
  <c r="O12" i="8"/>
  <c r="N12" i="8"/>
  <c r="M12" i="8"/>
  <c r="I12" i="8"/>
  <c r="H12" i="8"/>
  <c r="R12" i="8" s="1"/>
  <c r="Q11" i="8"/>
  <c r="O11" i="8"/>
  <c r="N11" i="8"/>
  <c r="M11" i="8"/>
  <c r="I11" i="8"/>
  <c r="H11" i="8"/>
  <c r="R11" i="8" s="1"/>
  <c r="Q10" i="8"/>
  <c r="O10" i="8"/>
  <c r="N10" i="8"/>
  <c r="M10" i="8"/>
  <c r="I10" i="8"/>
  <c r="H10" i="8"/>
  <c r="R10" i="8" s="1"/>
  <c r="Q9" i="8"/>
  <c r="O9" i="8"/>
  <c r="N9" i="8"/>
  <c r="M9" i="8"/>
  <c r="I9" i="8"/>
  <c r="H9" i="8"/>
  <c r="R9" i="8" s="1"/>
  <c r="Q8" i="8"/>
  <c r="O8" i="8"/>
  <c r="N8" i="8"/>
  <c r="M8" i="8"/>
  <c r="I8" i="8"/>
  <c r="H8" i="8"/>
  <c r="R8" i="8" s="1"/>
  <c r="Q7" i="8"/>
  <c r="O7" i="8"/>
  <c r="N7" i="8"/>
  <c r="M7" i="8"/>
  <c r="I7" i="8"/>
  <c r="H7" i="8"/>
  <c r="R7" i="8" s="1"/>
  <c r="Q6" i="8"/>
  <c r="O6" i="8"/>
  <c r="N6" i="8"/>
  <c r="M6" i="8"/>
  <c r="I6" i="8"/>
  <c r="H6" i="8"/>
  <c r="R6" i="8" s="1"/>
  <c r="Q5" i="8"/>
  <c r="Q36" i="8" s="1"/>
  <c r="Q50" i="8" s="1"/>
  <c r="O5" i="8"/>
  <c r="O36" i="8" s="1"/>
  <c r="N5" i="8"/>
  <c r="M5" i="8"/>
  <c r="I5" i="8"/>
  <c r="H5" i="8"/>
  <c r="R5" i="8" s="1"/>
  <c r="R36" i="8" s="1"/>
  <c r="Q34" i="7"/>
  <c r="O34" i="7"/>
  <c r="N34" i="7"/>
  <c r="M34" i="7"/>
  <c r="I34" i="7"/>
  <c r="H34" i="7"/>
  <c r="R34" i="7" s="1"/>
  <c r="Q33" i="7"/>
  <c r="O33" i="7"/>
  <c r="N33" i="7"/>
  <c r="M33" i="7"/>
  <c r="I33" i="7"/>
  <c r="H33" i="7"/>
  <c r="R33" i="7" s="1"/>
  <c r="Q32" i="7"/>
  <c r="O32" i="7"/>
  <c r="N32" i="7"/>
  <c r="M32" i="7"/>
  <c r="I32" i="7"/>
  <c r="H32" i="7"/>
  <c r="R32" i="7" s="1"/>
  <c r="Q31" i="7"/>
  <c r="O31" i="7"/>
  <c r="N31" i="7"/>
  <c r="M31" i="7"/>
  <c r="I31" i="7"/>
  <c r="H31" i="7"/>
  <c r="R31" i="7" s="1"/>
  <c r="Q30" i="7"/>
  <c r="O30" i="7"/>
  <c r="N30" i="7"/>
  <c r="M30" i="7"/>
  <c r="I30" i="7"/>
  <c r="H30" i="7"/>
  <c r="R30" i="7" s="1"/>
  <c r="Q29" i="7"/>
  <c r="O29" i="7"/>
  <c r="N29" i="7"/>
  <c r="M29" i="7"/>
  <c r="I29" i="7"/>
  <c r="H29" i="7"/>
  <c r="R29" i="7" s="1"/>
  <c r="Q28" i="7"/>
  <c r="O28" i="7"/>
  <c r="N28" i="7"/>
  <c r="M28" i="7"/>
  <c r="I28" i="7"/>
  <c r="H28" i="7"/>
  <c r="R28" i="7" s="1"/>
  <c r="Q27" i="7"/>
  <c r="O27" i="7"/>
  <c r="N27" i="7"/>
  <c r="M27" i="7"/>
  <c r="I27" i="7"/>
  <c r="H27" i="7"/>
  <c r="R27" i="7" s="1"/>
  <c r="Q26" i="7"/>
  <c r="O26" i="7"/>
  <c r="N26" i="7"/>
  <c r="M26" i="7"/>
  <c r="I26" i="7"/>
  <c r="H26" i="7"/>
  <c r="R26" i="7" s="1"/>
  <c r="Q25" i="7"/>
  <c r="O25" i="7"/>
  <c r="N25" i="7"/>
  <c r="M25" i="7"/>
  <c r="I25" i="7"/>
  <c r="H25" i="7"/>
  <c r="R25" i="7" s="1"/>
  <c r="Q24" i="7"/>
  <c r="O24" i="7"/>
  <c r="N24" i="7"/>
  <c r="M24" i="7"/>
  <c r="I24" i="7"/>
  <c r="H24" i="7"/>
  <c r="R24" i="7" s="1"/>
  <c r="Q23" i="7"/>
  <c r="O23" i="7"/>
  <c r="N23" i="7"/>
  <c r="M23" i="7"/>
  <c r="I23" i="7"/>
  <c r="H23" i="7"/>
  <c r="R23" i="7" s="1"/>
  <c r="Q22" i="7"/>
  <c r="O22" i="7"/>
  <c r="N22" i="7"/>
  <c r="M22" i="7"/>
  <c r="I22" i="7"/>
  <c r="H22" i="7"/>
  <c r="R22" i="7" s="1"/>
  <c r="Q21" i="7"/>
  <c r="O21" i="7"/>
  <c r="N21" i="7"/>
  <c r="M21" i="7"/>
  <c r="I21" i="7"/>
  <c r="H21" i="7"/>
  <c r="R21" i="7" s="1"/>
  <c r="Q20" i="7"/>
  <c r="O20" i="7"/>
  <c r="N20" i="7"/>
  <c r="M20" i="7"/>
  <c r="I20" i="7"/>
  <c r="H20" i="7"/>
  <c r="R20" i="7" s="1"/>
  <c r="Q19" i="7"/>
  <c r="O19" i="7"/>
  <c r="N19" i="7"/>
  <c r="M19" i="7"/>
  <c r="I19" i="7"/>
  <c r="H19" i="7"/>
  <c r="R19" i="7" s="1"/>
  <c r="Q18" i="7"/>
  <c r="O18" i="7"/>
  <c r="N18" i="7"/>
  <c r="M18" i="7"/>
  <c r="I18" i="7"/>
  <c r="H18" i="7"/>
  <c r="R18" i="7" s="1"/>
  <c r="Q17" i="7"/>
  <c r="O17" i="7"/>
  <c r="N17" i="7"/>
  <c r="M17" i="7"/>
  <c r="I17" i="7"/>
  <c r="H17" i="7"/>
  <c r="R17" i="7" s="1"/>
  <c r="Q16" i="7"/>
  <c r="O16" i="7"/>
  <c r="N16" i="7"/>
  <c r="M16" i="7"/>
  <c r="I16" i="7"/>
  <c r="H16" i="7"/>
  <c r="R16" i="7" s="1"/>
  <c r="Q15" i="7"/>
  <c r="O15" i="7"/>
  <c r="N15" i="7"/>
  <c r="M15" i="7"/>
  <c r="I15" i="7"/>
  <c r="H15" i="7"/>
  <c r="R15" i="7" s="1"/>
  <c r="Q14" i="7"/>
  <c r="O14" i="7"/>
  <c r="N14" i="7"/>
  <c r="M14" i="7"/>
  <c r="I14" i="7"/>
  <c r="H14" i="7"/>
  <c r="R14" i="7" s="1"/>
  <c r="Q13" i="7"/>
  <c r="O13" i="7"/>
  <c r="N13" i="7"/>
  <c r="M13" i="7"/>
  <c r="I13" i="7"/>
  <c r="H13" i="7"/>
  <c r="R13" i="7" s="1"/>
  <c r="Q12" i="7"/>
  <c r="O12" i="7"/>
  <c r="N12" i="7"/>
  <c r="M12" i="7"/>
  <c r="I12" i="7"/>
  <c r="H12" i="7"/>
  <c r="R12" i="7" s="1"/>
  <c r="Q11" i="7"/>
  <c r="O11" i="7"/>
  <c r="N11" i="7"/>
  <c r="M11" i="7"/>
  <c r="I11" i="7"/>
  <c r="H11" i="7"/>
  <c r="R11" i="7" s="1"/>
  <c r="Q10" i="7"/>
  <c r="O10" i="7"/>
  <c r="N10" i="7"/>
  <c r="M10" i="7"/>
  <c r="I10" i="7"/>
  <c r="H10" i="7"/>
  <c r="Q9" i="7"/>
  <c r="O9" i="7"/>
  <c r="N9" i="7"/>
  <c r="M9" i="7"/>
  <c r="I9" i="7"/>
  <c r="H9" i="7"/>
  <c r="Q8" i="7"/>
  <c r="O8" i="7"/>
  <c r="N8" i="7"/>
  <c r="M8" i="7"/>
  <c r="I8" i="7"/>
  <c r="H8" i="7"/>
  <c r="R8" i="7" s="1"/>
  <c r="Q7" i="7"/>
  <c r="O7" i="7"/>
  <c r="N7" i="7"/>
  <c r="M7" i="7"/>
  <c r="I7" i="7"/>
  <c r="H7" i="7"/>
  <c r="R7" i="7" s="1"/>
  <c r="Q6" i="7"/>
  <c r="O6" i="7"/>
  <c r="N6" i="7"/>
  <c r="M6" i="7"/>
  <c r="I6" i="7"/>
  <c r="H6" i="7"/>
  <c r="Q5" i="7"/>
  <c r="Q36" i="7" s="1"/>
  <c r="Q50" i="7" s="1"/>
  <c r="O5" i="7"/>
  <c r="O36" i="7" s="1"/>
  <c r="N5" i="7"/>
  <c r="M5" i="7"/>
  <c r="I5" i="7"/>
  <c r="H5" i="7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B24" i="1"/>
  <c r="C24" i="1"/>
  <c r="D24" i="1"/>
  <c r="E24" i="1"/>
  <c r="F24" i="1"/>
  <c r="B25" i="1"/>
  <c r="C25" i="1"/>
  <c r="D25" i="1"/>
  <c r="E25" i="1"/>
  <c r="F25" i="1"/>
  <c r="B26" i="1"/>
  <c r="C26" i="1"/>
  <c r="D26" i="1"/>
  <c r="E26" i="1"/>
  <c r="F26" i="1"/>
  <c r="B28" i="1"/>
  <c r="C28" i="1"/>
  <c r="D28" i="1"/>
  <c r="E28" i="1"/>
  <c r="F28" i="1"/>
  <c r="B29" i="1"/>
  <c r="C29" i="1"/>
  <c r="D29" i="1"/>
  <c r="E29" i="1"/>
  <c r="F29" i="1"/>
  <c r="B30" i="1"/>
  <c r="C30" i="1"/>
  <c r="D30" i="1"/>
  <c r="E30" i="1"/>
  <c r="F30" i="1"/>
  <c r="B31" i="1"/>
  <c r="C31" i="1"/>
  <c r="D31" i="1"/>
  <c r="E31" i="1"/>
  <c r="F31" i="1"/>
  <c r="B32" i="1"/>
  <c r="C32" i="1"/>
  <c r="D32" i="1"/>
  <c r="E32" i="1"/>
  <c r="F32" i="1"/>
  <c r="H6" i="6"/>
  <c r="I6" i="6"/>
  <c r="M6" i="6"/>
  <c r="N6" i="6"/>
  <c r="O6" i="6"/>
  <c r="Q6" i="6"/>
  <c r="H7" i="6"/>
  <c r="P7" i="6" s="1"/>
  <c r="I7" i="6"/>
  <c r="M7" i="6"/>
  <c r="N7" i="6"/>
  <c r="O7" i="6"/>
  <c r="Q7" i="6"/>
  <c r="H8" i="6"/>
  <c r="P8" i="6" s="1"/>
  <c r="I8" i="6"/>
  <c r="M8" i="6"/>
  <c r="N8" i="6"/>
  <c r="O8" i="6"/>
  <c r="Q8" i="6"/>
  <c r="H9" i="6"/>
  <c r="P9" i="6" s="1"/>
  <c r="I9" i="6"/>
  <c r="M9" i="6"/>
  <c r="N9" i="6"/>
  <c r="O9" i="6"/>
  <c r="Q9" i="6"/>
  <c r="H10" i="6"/>
  <c r="P10" i="6" s="1"/>
  <c r="I10" i="6"/>
  <c r="M10" i="6"/>
  <c r="N10" i="6"/>
  <c r="O10" i="6"/>
  <c r="Q10" i="6"/>
  <c r="H11" i="6"/>
  <c r="P11" i="6" s="1"/>
  <c r="I11" i="6"/>
  <c r="M11" i="6"/>
  <c r="N11" i="6"/>
  <c r="O11" i="6"/>
  <c r="Q11" i="6"/>
  <c r="H12" i="6"/>
  <c r="P12" i="6" s="1"/>
  <c r="I12" i="6"/>
  <c r="M12" i="6"/>
  <c r="N12" i="6"/>
  <c r="O12" i="6"/>
  <c r="Q12" i="6"/>
  <c r="H13" i="6"/>
  <c r="P13" i="6" s="1"/>
  <c r="I13" i="6"/>
  <c r="M13" i="6"/>
  <c r="N13" i="6"/>
  <c r="O13" i="6"/>
  <c r="Q13" i="6"/>
  <c r="H14" i="6"/>
  <c r="P14" i="6" s="1"/>
  <c r="I14" i="6"/>
  <c r="M14" i="6"/>
  <c r="N14" i="6"/>
  <c r="O14" i="6"/>
  <c r="Q14" i="6"/>
  <c r="H15" i="6"/>
  <c r="P15" i="6" s="1"/>
  <c r="I15" i="6"/>
  <c r="M15" i="6"/>
  <c r="N15" i="6"/>
  <c r="O15" i="6"/>
  <c r="Q15" i="6"/>
  <c r="H16" i="6"/>
  <c r="P16" i="6" s="1"/>
  <c r="I16" i="6"/>
  <c r="M16" i="6"/>
  <c r="N16" i="6"/>
  <c r="O16" i="6"/>
  <c r="Q16" i="6"/>
  <c r="H17" i="6"/>
  <c r="P17" i="6" s="1"/>
  <c r="I17" i="6"/>
  <c r="M17" i="6"/>
  <c r="N17" i="6"/>
  <c r="O17" i="6"/>
  <c r="Q17" i="6"/>
  <c r="H18" i="6"/>
  <c r="P18" i="6" s="1"/>
  <c r="I18" i="6"/>
  <c r="M18" i="6"/>
  <c r="N18" i="6"/>
  <c r="O18" i="6"/>
  <c r="Q18" i="6"/>
  <c r="H19" i="6"/>
  <c r="P19" i="6" s="1"/>
  <c r="I19" i="6"/>
  <c r="M19" i="6"/>
  <c r="N19" i="6"/>
  <c r="O19" i="6"/>
  <c r="Q19" i="6"/>
  <c r="H20" i="6"/>
  <c r="P20" i="6" s="1"/>
  <c r="I20" i="6"/>
  <c r="M20" i="6"/>
  <c r="N20" i="6"/>
  <c r="O20" i="6"/>
  <c r="Q20" i="6"/>
  <c r="H21" i="6"/>
  <c r="P21" i="6" s="1"/>
  <c r="I21" i="6"/>
  <c r="M21" i="6"/>
  <c r="N21" i="6"/>
  <c r="O21" i="6"/>
  <c r="Q21" i="6"/>
  <c r="H22" i="6"/>
  <c r="P22" i="6" s="1"/>
  <c r="I22" i="6"/>
  <c r="M22" i="6"/>
  <c r="N22" i="6"/>
  <c r="O22" i="6"/>
  <c r="Q22" i="6"/>
  <c r="H23" i="6"/>
  <c r="P23" i="6" s="1"/>
  <c r="I23" i="6"/>
  <c r="M23" i="6"/>
  <c r="N23" i="6"/>
  <c r="O23" i="6"/>
  <c r="Q23" i="6"/>
  <c r="H24" i="6"/>
  <c r="P24" i="6" s="1"/>
  <c r="I24" i="6"/>
  <c r="M24" i="6"/>
  <c r="N24" i="6"/>
  <c r="O24" i="6"/>
  <c r="Q24" i="6"/>
  <c r="H25" i="6"/>
  <c r="I25" i="6"/>
  <c r="M25" i="6"/>
  <c r="N25" i="6"/>
  <c r="O25" i="6"/>
  <c r="Q25" i="6"/>
  <c r="H26" i="6"/>
  <c r="P26" i="6" s="1"/>
  <c r="I26" i="6"/>
  <c r="M26" i="6"/>
  <c r="N26" i="6"/>
  <c r="O26" i="6"/>
  <c r="Q26" i="6"/>
  <c r="H27" i="6"/>
  <c r="P27" i="6" s="1"/>
  <c r="I27" i="6"/>
  <c r="M27" i="6"/>
  <c r="N27" i="6"/>
  <c r="O27" i="6"/>
  <c r="Q27" i="6"/>
  <c r="H28" i="6"/>
  <c r="P28" i="6" s="1"/>
  <c r="I28" i="6"/>
  <c r="M28" i="6"/>
  <c r="N28" i="6"/>
  <c r="O28" i="6"/>
  <c r="Q28" i="6"/>
  <c r="H29" i="6"/>
  <c r="P29" i="6" s="1"/>
  <c r="I29" i="6"/>
  <c r="M29" i="6"/>
  <c r="N29" i="6"/>
  <c r="O29" i="6"/>
  <c r="Q29" i="6"/>
  <c r="H30" i="6"/>
  <c r="P30" i="6" s="1"/>
  <c r="I30" i="6"/>
  <c r="M30" i="6"/>
  <c r="N30" i="6"/>
  <c r="O30" i="6"/>
  <c r="Q30" i="6"/>
  <c r="H31" i="6"/>
  <c r="P31" i="6" s="1"/>
  <c r="I31" i="6"/>
  <c r="M31" i="6"/>
  <c r="N31" i="6"/>
  <c r="O31" i="6"/>
  <c r="Q31" i="6"/>
  <c r="H32" i="6"/>
  <c r="P32" i="6" s="1"/>
  <c r="I32" i="6"/>
  <c r="M32" i="6"/>
  <c r="N32" i="6"/>
  <c r="O32" i="6"/>
  <c r="Q32" i="6"/>
  <c r="H33" i="6"/>
  <c r="P33" i="6" s="1"/>
  <c r="I33" i="6"/>
  <c r="M33" i="6"/>
  <c r="N33" i="6"/>
  <c r="O33" i="6"/>
  <c r="Q33" i="6"/>
  <c r="H34" i="6"/>
  <c r="P34" i="6" s="1"/>
  <c r="I34" i="6"/>
  <c r="M34" i="6"/>
  <c r="N34" i="6"/>
  <c r="O34" i="6"/>
  <c r="Q34" i="6"/>
  <c r="F9" i="1"/>
  <c r="E13" i="1"/>
  <c r="D17" i="1"/>
  <c r="C7" i="1"/>
  <c r="B13" i="1"/>
  <c r="D27" i="1"/>
  <c r="R10" i="7" l="1"/>
  <c r="R9" i="7"/>
  <c r="R36" i="13"/>
  <c r="R50" i="14"/>
  <c r="P39" i="14"/>
  <c r="P41" i="18"/>
  <c r="R12" i="10"/>
  <c r="R11" i="10"/>
  <c r="R36" i="12"/>
  <c r="R10" i="10"/>
  <c r="R9" i="10"/>
  <c r="Q50" i="10"/>
  <c r="R36" i="15"/>
  <c r="R50" i="15" s="1"/>
  <c r="R8" i="10"/>
  <c r="R7" i="10"/>
  <c r="R50" i="16"/>
  <c r="R5" i="9"/>
  <c r="R36" i="9" s="1"/>
  <c r="P39" i="9" s="1"/>
  <c r="R6" i="10"/>
  <c r="P39" i="15"/>
  <c r="P39" i="16"/>
  <c r="P36" i="15"/>
  <c r="P38" i="15" s="1"/>
  <c r="P36" i="14"/>
  <c r="P38" i="14" s="1"/>
  <c r="P36" i="13"/>
  <c r="P38" i="13" s="1"/>
  <c r="P36" i="12"/>
  <c r="P38" i="12" s="1"/>
  <c r="R6" i="7"/>
  <c r="R5" i="7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R50" i="9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R50" i="8"/>
  <c r="P39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R34" i="6"/>
  <c r="R33" i="6"/>
  <c r="R32" i="6"/>
  <c r="R31" i="6"/>
  <c r="R30" i="6"/>
  <c r="R29" i="6"/>
  <c r="R28" i="6"/>
  <c r="R27" i="6"/>
  <c r="R26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P6" i="6"/>
  <c r="R6" i="6"/>
  <c r="P25" i="6"/>
  <c r="R25" i="6"/>
  <c r="H5" i="6"/>
  <c r="I5" i="6"/>
  <c r="M5" i="6"/>
  <c r="N5" i="6"/>
  <c r="E9" i="1"/>
  <c r="C14" i="1"/>
  <c r="C17" i="1"/>
  <c r="F15" i="1"/>
  <c r="C5" i="1"/>
  <c r="F6" i="1"/>
  <c r="F16" i="1"/>
  <c r="F12" i="1"/>
  <c r="B17" i="1"/>
  <c r="E5" i="1"/>
  <c r="E16" i="1"/>
  <c r="C13" i="1"/>
  <c r="C9" i="1"/>
  <c r="F17" i="1"/>
  <c r="D7" i="1"/>
  <c r="B16" i="1"/>
  <c r="C15" i="1"/>
  <c r="F5" i="1"/>
  <c r="E6" i="1"/>
  <c r="F4" i="1"/>
  <c r="E17" i="1"/>
  <c r="E15" i="1"/>
  <c r="B5" i="1"/>
  <c r="R50" i="13" l="1"/>
  <c r="P39" i="13"/>
  <c r="R50" i="12"/>
  <c r="P39" i="12"/>
  <c r="P41" i="12" s="1"/>
  <c r="R36" i="10"/>
  <c r="P41" i="16"/>
  <c r="P41" i="15"/>
  <c r="P41" i="13"/>
  <c r="P41" i="14"/>
  <c r="R36" i="7"/>
  <c r="R50" i="7" s="1"/>
  <c r="P36" i="10"/>
  <c r="P38" i="10" s="1"/>
  <c r="P36" i="9"/>
  <c r="P38" i="9" s="1"/>
  <c r="P36" i="8"/>
  <c r="P38" i="8" s="1"/>
  <c r="P41" i="8" s="1"/>
  <c r="P36" i="7"/>
  <c r="P38" i="7" s="1"/>
  <c r="P5" i="6"/>
  <c r="P36" i="6" s="1"/>
  <c r="Q5" i="6"/>
  <c r="Q36" i="6" s="1"/>
  <c r="Q50" i="6" s="1"/>
  <c r="O5" i="6"/>
  <c r="O36" i="6" s="1"/>
  <c r="C6" i="1"/>
  <c r="B4" i="1"/>
  <c r="B9" i="1"/>
  <c r="D13" i="1"/>
  <c r="D16" i="1"/>
  <c r="E4" i="1"/>
  <c r="E12" i="1"/>
  <c r="B15" i="1"/>
  <c r="D9" i="1"/>
  <c r="C16" i="1"/>
  <c r="B12" i="1"/>
  <c r="P39" i="10" l="1"/>
  <c r="P41" i="10" s="1"/>
  <c r="R50" i="10"/>
  <c r="P41" i="9"/>
  <c r="P39" i="7"/>
  <c r="P41" i="7" s="1"/>
  <c r="P38" i="6"/>
  <c r="R5" i="6"/>
  <c r="R36" i="6" s="1"/>
  <c r="D4" i="1"/>
  <c r="C12" i="1"/>
  <c r="D15" i="1"/>
  <c r="D12" i="1"/>
  <c r="D6" i="1"/>
  <c r="B6" i="1"/>
  <c r="C4" i="1"/>
  <c r="D5" i="1"/>
  <c r="P39" i="6" l="1"/>
  <c r="R50" i="6"/>
  <c r="P41" i="6"/>
</calcChain>
</file>

<file path=xl/sharedStrings.xml><?xml version="1.0" encoding="utf-8"?>
<sst xmlns="http://schemas.openxmlformats.org/spreadsheetml/2006/main" count="1304" uniqueCount="110">
  <si>
    <t>RDSS Learn to Win - Contest Scoresheet Summary</t>
  </si>
  <si>
    <t>Bankroll</t>
  </si>
  <si>
    <t>Month:</t>
  </si>
  <si>
    <t>Date</t>
  </si>
  <si>
    <t>Track</t>
  </si>
  <si>
    <t>Race #</t>
  </si>
  <si>
    <t>Win Mutuel</t>
  </si>
  <si>
    <t>Place Mutuel</t>
  </si>
  <si>
    <t>Win Horse Mutuels</t>
  </si>
  <si>
    <t>1</t>
  </si>
  <si>
    <t>Player Name:</t>
  </si>
  <si>
    <t>Play</t>
  </si>
  <si>
    <t>#</t>
  </si>
  <si>
    <t>Wager #1</t>
  </si>
  <si>
    <t>Pgm #</t>
  </si>
  <si>
    <t>Win $</t>
  </si>
  <si>
    <t>Place $</t>
  </si>
  <si>
    <t>Wager #2</t>
  </si>
  <si>
    <t>Total</t>
  </si>
  <si>
    <t>Wager</t>
  </si>
  <si>
    <t>Totals</t>
  </si>
  <si>
    <t>Cumulative Bankroll:</t>
  </si>
  <si>
    <t>Hit Ratio:</t>
  </si>
  <si>
    <t>Notes</t>
  </si>
  <si>
    <t>Hit Ratio</t>
  </si>
  <si>
    <t>Net Score</t>
  </si>
  <si>
    <t>Net Score:</t>
  </si>
  <si>
    <t># Hits</t>
  </si>
  <si>
    <t>Place</t>
  </si>
  <si>
    <t>Horse Mutuels</t>
  </si>
  <si>
    <t>Win Ret</t>
  </si>
  <si>
    <t>Place Ret</t>
  </si>
  <si>
    <t>Return</t>
  </si>
  <si>
    <t>Hits</t>
  </si>
  <si>
    <t>Plays</t>
  </si>
  <si>
    <t># Plays</t>
  </si>
  <si>
    <t>Player Name *</t>
  </si>
  <si>
    <r>
      <t xml:space="preserve">* </t>
    </r>
    <r>
      <rPr>
        <b/>
        <sz val="11"/>
        <color rgb="FFFF0000"/>
        <rFont val="Calibri"/>
        <family val="2"/>
        <scheme val="minor"/>
      </rPr>
      <t xml:space="preserve">NOTE: No </t>
    </r>
    <r>
      <rPr>
        <b/>
        <u/>
        <sz val="11"/>
        <color rgb="FFFF0000"/>
        <rFont val="Calibri"/>
        <family val="2"/>
        <scheme val="minor"/>
      </rPr>
      <t>spaces</t>
    </r>
    <r>
      <rPr>
        <b/>
        <sz val="11"/>
        <color rgb="FFFF0000"/>
        <rFont val="Calibri"/>
        <family val="2"/>
        <scheme val="minor"/>
      </rPr>
      <t xml:space="preserve"> allowed in Worksheet Names (or Player Names)!</t>
    </r>
  </si>
  <si>
    <t>Bonus</t>
  </si>
  <si>
    <t>Rate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</si>
  <si>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</si>
  <si>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</si>
  <si>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</si>
  <si>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</si>
  <si>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</si>
  <si>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</si>
  <si>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</si>
  <si>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</si>
  <si>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</si>
  <si>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</si>
  <si>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</si>
  <si>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</si>
  <si>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</si>
  <si>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</si>
  <si>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</si>
  <si>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</si>
  <si>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</si>
  <si>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</si>
  <si>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</si>
  <si>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</si>
  <si>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</si>
  <si>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</si>
  <si>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</si>
  <si>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</si>
  <si>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</si>
  <si>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</si>
  <si>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</si>
  <si>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</si>
  <si>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</si>
  <si>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Insert Plays older than the most recent 20 and save them below this line (e.g. for reference)</t>
  </si>
  <si>
    <t>Last 20</t>
  </si>
  <si>
    <t>July</t>
  </si>
  <si>
    <t>BillV</t>
  </si>
  <si>
    <t>TedCarven</t>
  </si>
  <si>
    <t>TedCraven</t>
  </si>
  <si>
    <t>BarbCraven</t>
  </si>
  <si>
    <t>noddub62</t>
  </si>
  <si>
    <t xml:space="preserve">BarbCraven </t>
  </si>
  <si>
    <t>PKTruckdriver</t>
  </si>
  <si>
    <t>gandalp380</t>
  </si>
  <si>
    <t>gandalf380</t>
  </si>
  <si>
    <t>Boe777</t>
  </si>
  <si>
    <t>Buffaloxp</t>
  </si>
  <si>
    <t>Jimbob1002</t>
  </si>
  <si>
    <t>rmath</t>
  </si>
  <si>
    <t>CD</t>
  </si>
  <si>
    <t>ASD</t>
  </si>
  <si>
    <t>Cycle1</t>
  </si>
  <si>
    <t>BHP</t>
  </si>
  <si>
    <t>Hit exacta $24.00</t>
  </si>
  <si>
    <t>WO</t>
  </si>
  <si>
    <t>Mikesal57</t>
  </si>
  <si>
    <t>PRX</t>
  </si>
  <si>
    <t>LS</t>
  </si>
  <si>
    <t>PID</t>
  </si>
  <si>
    <t>gfnut</t>
  </si>
  <si>
    <t>BEL</t>
  </si>
  <si>
    <t>Midland333</t>
  </si>
  <si>
    <t>mth</t>
  </si>
  <si>
    <t>EVD</t>
  </si>
  <si>
    <t>EV</t>
  </si>
  <si>
    <t>DEL</t>
  </si>
  <si>
    <t>1a</t>
  </si>
  <si>
    <t>PEN</t>
  </si>
  <si>
    <t>1A</t>
  </si>
  <si>
    <t>MTH</t>
  </si>
  <si>
    <t>MNR</t>
  </si>
  <si>
    <t>ELP</t>
  </si>
  <si>
    <t>TigerRose</t>
  </si>
  <si>
    <t>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</si>
</sst>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"/>
    <numFmt numFmtId="165" formatCode="_([$$-409]* #,##0.00_);_([$$-409]* \(#,##0.00\);_([$$-409]* &quot;-&quot;??_);_(@_)"/>
    <numFmt numFmtId="166" formatCode="&quot;$&quot;#,##0"/>
    <numFmt numFmtId="167" formatCode="0.000"/>
    <numFmt numFmtId="168" formatCode="0.0"/>
  </numFmts>
  <fonts count="11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rebuchet MS"/>
      <family val="2"/>
    </font>
    <font>
      <u/>
      <sz val="14"/>
      <color theme="1"/>
      <name val="Trebuchet MS"/>
      <family val="2"/>
    </font>
    <font>
      <b/>
      <sz val="11"/>
      <color rgb="FF3F3F76"/>
      <name val="Calibri"/>
      <family val="2"/>
      <scheme val="minor"/>
    </font>
    <font>
      <b/>
      <sz val="14"/>
      <color rgb="FF7030A0"/>
      <name val="Trebuchet MS"/>
      <family val="2"/>
    </font>
    <font>
      <sz val="14"/>
      <color rgb="FF7030A0"/>
      <name val="Trebuchet MS"/>
      <family val="2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8">
    <xf numFmtId="0" fontId="0" fillId="0" borderId="0" xfId="0"/>
    <xf numFmtId="0" fontId="4" fillId="0" borderId="0" xfId="0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5" fontId="4" fillId="0" borderId="0" xfId="0" applyNumberFormat="1" applyFont="1"/>
    <xf numFmtId="0" fontId="5" fillId="2" borderId="1" xfId="1" applyFont="1"/>
    <xf numFmtId="0" fontId="0" fillId="0" borderId="0" xfId="0" applyAlignment="1">
      <alignment horizontal="center"/>
    </xf>
    <xf numFmtId="14" fontId="4" fillId="0" borderId="0" xfId="0" applyNumberFormat="1" applyFont="1"/>
    <xf numFmtId="14" fontId="0" fillId="0" borderId="0" xfId="0" applyNumberFormat="1"/>
    <xf numFmtId="0" fontId="5" fillId="2" borderId="1" xfId="1" applyFont="1" applyAlignment="1">
      <alignment horizontal="center"/>
    </xf>
    <xf numFmtId="49" fontId="5" fillId="2" borderId="1" xfId="1" applyNumberFormat="1" applyFont="1" applyAlignment="1">
      <alignment horizontal="center"/>
    </xf>
    <xf numFmtId="164" fontId="4" fillId="0" borderId="0" xfId="0" applyNumberFormat="1" applyFont="1" applyAlignment="1">
      <alignment horizontal="right"/>
    </xf>
    <xf numFmtId="164" fontId="5" fillId="2" borderId="1" xfId="1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4" fontId="5" fillId="2" borderId="1" xfId="1" applyNumberFormat="1" applyFont="1" applyAlignment="1">
      <alignment horizontal="center"/>
    </xf>
    <xf numFmtId="166" fontId="5" fillId="2" borderId="1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6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4" fontId="5" fillId="3" borderId="1" xfId="1" applyNumberFormat="1" applyFont="1" applyFill="1"/>
    <xf numFmtId="49" fontId="5" fillId="4" borderId="1" xfId="1" applyNumberFormat="1" applyFont="1" applyFill="1" applyAlignment="1">
      <alignment horizontal="center"/>
    </xf>
    <xf numFmtId="164" fontId="5" fillId="3" borderId="1" xfId="1" applyNumberFormat="1" applyFont="1" applyFill="1" applyAlignment="1">
      <alignment horizontal="center"/>
    </xf>
    <xf numFmtId="1" fontId="5" fillId="4" borderId="1" xfId="1" applyNumberFormat="1" applyFont="1" applyFill="1" applyAlignment="1">
      <alignment horizontal="center"/>
    </xf>
    <xf numFmtId="0" fontId="5" fillId="4" borderId="1" xfId="1" applyFont="1" applyFill="1"/>
    <xf numFmtId="14" fontId="5" fillId="3" borderId="1" xfId="1" applyNumberFormat="1" applyFont="1" applyFill="1" applyAlignment="1">
      <alignment horizontal="center"/>
    </xf>
    <xf numFmtId="2" fontId="5" fillId="3" borderId="1" xfId="1" applyNumberFormat="1" applyFont="1" applyFill="1" applyAlignment="1">
      <alignment horizontal="center"/>
    </xf>
    <xf numFmtId="166" fontId="5" fillId="3" borderId="1" xfId="1" applyNumberFormat="1" applyFont="1" applyFill="1" applyAlignment="1">
      <alignment horizontal="center"/>
    </xf>
    <xf numFmtId="164" fontId="5" fillId="4" borderId="1" xfId="1" applyNumberFormat="1" applyFont="1" applyFill="1" applyAlignment="1">
      <alignment horizontal="center"/>
    </xf>
    <xf numFmtId="166" fontId="5" fillId="4" borderId="1" xfId="1" applyNumberFormat="1" applyFont="1" applyFill="1" applyAlignment="1">
      <alignment horizontal="center"/>
    </xf>
    <xf numFmtId="0" fontId="5" fillId="4" borderId="1" xfId="1" applyFont="1" applyFill="1" applyAlignment="1">
      <alignment horizontal="left"/>
    </xf>
    <xf numFmtId="167" fontId="0" fillId="0" borderId="0" xfId="0" applyNumberFormat="1"/>
    <xf numFmtId="164" fontId="0" fillId="0" borderId="0" xfId="0" applyNumberFormat="1"/>
    <xf numFmtId="0" fontId="5" fillId="2" borderId="1" xfId="1" applyFont="1" applyBorder="1"/>
    <xf numFmtId="165" fontId="5" fillId="2" borderId="1" xfId="1" applyNumberFormat="1" applyFont="1" applyBorder="1" applyAlignment="1">
      <alignment horizontal="right"/>
    </xf>
    <xf numFmtId="167" fontId="5" fillId="2" borderId="1" xfId="1" applyNumberFormat="1" applyFont="1" applyBorder="1" applyAlignment="1">
      <alignment horizontal="right"/>
    </xf>
    <xf numFmtId="0" fontId="5" fillId="2" borderId="1" xfId="1" applyFont="1" applyBorder="1" applyAlignment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10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0" fillId="0" borderId="5" xfId="0" applyBorder="1" applyAlignment="1"/>
    <xf numFmtId="0" fontId="0" fillId="0" borderId="0" xfId="0" applyAlignment="1"/>
    <xf numFmtId="17" fontId="7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5" fillId="2" borderId="0" xfId="1" applyFont="1" applyBorder="1"/>
    <xf numFmtId="165" fontId="5" fillId="2" borderId="0" xfId="1" applyNumberFormat="1" applyFont="1" applyBorder="1" applyAlignment="1">
      <alignment horizontal="right"/>
    </xf>
    <xf numFmtId="167" fontId="5" fillId="2" borderId="0" xfId="1" applyNumberFormat="1" applyFont="1" applyBorder="1" applyAlignment="1">
      <alignment horizontal="right"/>
    </xf>
    <xf numFmtId="0" fontId="5" fillId="2" borderId="0" xfId="1" applyFont="1" applyBorder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5" fillId="3" borderId="2" xfId="1" applyNumberFormat="1" applyFont="1" applyFill="1" applyBorder="1" applyAlignment="1">
      <alignment horizontal="center"/>
    </xf>
    <xf numFmtId="49" fontId="5" fillId="3" borderId="3" xfId="1" applyNumberFormat="1" applyFont="1" applyFill="1" applyBorder="1" applyAlignment="1">
      <alignment horizontal="center"/>
    </xf>
    <xf numFmtId="49" fontId="5" fillId="3" borderId="4" xfId="1" applyNumberFormat="1" applyFont="1" applyFill="1" applyBorder="1" applyAlignment="1">
      <alignment horizontal="center"/>
    </xf>
    <xf numFmtId="49" fontId="5" fillId="4" borderId="2" xfId="1" applyNumberFormat="1" applyFont="1" applyFill="1" applyBorder="1" applyAlignment="1">
      <alignment horizontal="center"/>
    </xf>
    <xf numFmtId="49" fontId="5" fillId="4" borderId="3" xfId="1" applyNumberFormat="1" applyFont="1" applyFill="1" applyBorder="1" applyAlignment="1">
      <alignment horizontal="center"/>
    </xf>
    <xf numFmtId="49" fontId="5" fillId="4" borderId="4" xfId="1" applyNumberFormat="1" applyFont="1" applyFill="1" applyBorder="1" applyAlignment="1">
      <alignment horizontal="center"/>
    </xf>
    <xf numFmtId="0" fontId="5" fillId="2" borderId="2" xfId="1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5" fillId="2" borderId="4" xfId="1" applyFont="1" applyBorder="1" applyAlignment="1">
      <alignment horizontal="center"/>
    </xf>
  </cellXfs>
  <cellStyles count="2">
    <cellStyle name="Input" xfId="1" builtinId="2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7" sqref="W7"/>
    </sheetView>
  </sheetViews>
  <sheetFormatPr defaultRowHeight="15" x14ac:dyDescent="0.25"/>
  <cols>
    <col min="1" max="1" width="7.7109375" style="61" customWidth="1"/>
    <col min="2" max="2" width="11.140625" customWidth="1"/>
    <col min="3" max="3" width="7.42578125" customWidth="1"/>
    <col min="4" max="4" width="7.140625" customWidth="1"/>
    <col min="5" max="5" width="8" style="6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82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61" t="s">
        <v>9</v>
      </c>
      <c r="B5" s="8">
        <v>41091</v>
      </c>
      <c r="C5" s="61" t="s">
        <v>86</v>
      </c>
      <c r="D5" s="19">
        <v>6</v>
      </c>
      <c r="E5" s="19">
        <v>8</v>
      </c>
      <c r="F5" s="14">
        <v>50</v>
      </c>
      <c r="G5" s="14">
        <v>50</v>
      </c>
      <c r="H5" s="2">
        <f>IF(E5=S5,F5/2*MIN(T5,42),0)</f>
        <v>192.5</v>
      </c>
      <c r="I5" s="2">
        <f>IF(E5=S5,G5/2*MIN(U5,22),IF(E5=V5,G5/2*MIN(W5,22),0))</f>
        <v>90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282.5</v>
      </c>
      <c r="Q5" s="19">
        <f>IF(B5&gt;1/1/2000,1,0)</f>
        <v>1</v>
      </c>
      <c r="R5" s="6">
        <f>IF(H5&gt;0,1,IF(I5&gt;0,1,IF(M5&gt;0,1,IF(N5&gt;0,1,0))))</f>
        <v>1</v>
      </c>
      <c r="S5" s="19">
        <v>8</v>
      </c>
      <c r="T5" s="2">
        <v>7.7</v>
      </c>
      <c r="U5" s="2">
        <v>3.6</v>
      </c>
      <c r="V5" s="19">
        <v>5</v>
      </c>
      <c r="W5" s="2">
        <v>4.9000000000000004</v>
      </c>
      <c r="X5" s="43"/>
      <c r="Y5" s="49">
        <v>1</v>
      </c>
    </row>
    <row r="6" spans="1:25" x14ac:dyDescent="0.25">
      <c r="A6" s="61" t="s">
        <v>40</v>
      </c>
      <c r="B6" s="8">
        <v>41097</v>
      </c>
      <c r="C6" s="61" t="s">
        <v>88</v>
      </c>
      <c r="D6" s="19">
        <v>8</v>
      </c>
      <c r="E6" s="19">
        <v>2</v>
      </c>
      <c r="F6" s="14">
        <v>50</v>
      </c>
      <c r="G6" s="14">
        <v>50</v>
      </c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5</v>
      </c>
      <c r="T6" s="2">
        <v>8</v>
      </c>
      <c r="U6" s="2">
        <v>3.8</v>
      </c>
      <c r="V6" s="19">
        <v>7</v>
      </c>
      <c r="W6" s="2">
        <v>7.2</v>
      </c>
      <c r="X6" s="43"/>
      <c r="Y6" s="49">
        <v>1</v>
      </c>
    </row>
    <row r="7" spans="1:25" x14ac:dyDescent="0.25">
      <c r="A7" s="61" t="s">
        <v>41</v>
      </c>
      <c r="B7" s="8"/>
      <c r="C7" s="61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 x14ac:dyDescent="0.25">
      <c r="A8" s="61" t="s">
        <v>42</v>
      </c>
      <c r="B8" s="8"/>
      <c r="C8" s="61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61" t="s">
        <v>43</v>
      </c>
      <c r="B9" s="8"/>
      <c r="C9" s="6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61" t="s">
        <v>44</v>
      </c>
      <c r="B10" s="8"/>
      <c r="C10" s="6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61" t="s">
        <v>45</v>
      </c>
      <c r="B11" s="8"/>
      <c r="C11" s="6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61" t="s">
        <v>46</v>
      </c>
      <c r="B12" s="8"/>
      <c r="C12" s="6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61" t="s">
        <v>47</v>
      </c>
      <c r="B13" s="8"/>
      <c r="C13" s="6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61" t="s">
        <v>48</v>
      </c>
      <c r="B14" s="8"/>
      <c r="C14" s="6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61" t="s">
        <v>49</v>
      </c>
      <c r="B15" s="8"/>
      <c r="C15" s="6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61" t="s">
        <v>50</v>
      </c>
      <c r="B16" s="8"/>
      <c r="C16" s="6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61" t="s">
        <v>51</v>
      </c>
      <c r="B17" s="8"/>
      <c r="C17" s="6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61" t="s">
        <v>52</v>
      </c>
      <c r="B18" s="8"/>
      <c r="C18" s="6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61" t="s">
        <v>53</v>
      </c>
      <c r="B19" s="8"/>
      <c r="C19" s="6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61" t="s">
        <v>54</v>
      </c>
      <c r="B20" s="8"/>
      <c r="C20" s="6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61" t="s">
        <v>55</v>
      </c>
      <c r="B21" s="8"/>
      <c r="C21" s="6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61" t="s">
        <v>56</v>
      </c>
      <c r="B22" s="8"/>
      <c r="C22" s="6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61" t="s">
        <v>57</v>
      </c>
      <c r="B23" s="8"/>
      <c r="C23" s="6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61" t="s">
        <v>58</v>
      </c>
      <c r="B24" s="8"/>
      <c r="C24" s="6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61" t="s">
        <v>59</v>
      </c>
      <c r="B25" s="8"/>
      <c r="C25" s="6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61" t="s">
        <v>60</v>
      </c>
      <c r="B26" s="8"/>
      <c r="C26" s="6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61" t="s">
        <v>61</v>
      </c>
      <c r="B27" s="8"/>
      <c r="C27" s="6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61" t="s">
        <v>62</v>
      </c>
      <c r="B28" s="8"/>
      <c r="C28" s="6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61" t="s">
        <v>63</v>
      </c>
      <c r="B29" s="8"/>
      <c r="C29" s="6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61" t="s">
        <v>64</v>
      </c>
      <c r="B30" s="8"/>
      <c r="C30" s="6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61" t="s">
        <v>65</v>
      </c>
      <c r="B31" s="8"/>
      <c r="C31" s="6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61" t="s">
        <v>66</v>
      </c>
      <c r="B32" s="8"/>
      <c r="C32" s="6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61" t="s">
        <v>67</v>
      </c>
      <c r="B33" s="8"/>
      <c r="C33" s="6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61" t="s">
        <v>68</v>
      </c>
      <c r="B34" s="8"/>
      <c r="C34" s="6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200</v>
      </c>
      <c r="P36" s="2">
        <f>SUM(P5:P35)</f>
        <v>282.5</v>
      </c>
      <c r="Q36" s="19">
        <f>SUM(Q5:Q35)</f>
        <v>2</v>
      </c>
      <c r="R36" s="19">
        <f>SUM(R5:R35)</f>
        <v>1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2082.5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0.5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1041.25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6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6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6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6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2</v>
      </c>
      <c r="R50" s="55">
        <f>SUM(R36:R49)</f>
        <v>1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H15" sqref="H15"/>
    </sheetView>
  </sheetViews>
  <sheetFormatPr defaultRowHeight="15" x14ac:dyDescent="0.25"/>
  <cols>
    <col min="1" max="1" width="25" customWidth="1"/>
    <col min="2" max="2" width="14.28515625" style="3" customWidth="1"/>
    <col min="3" max="3" width="9.140625" style="20"/>
    <col min="4" max="4" width="13.5703125" style="3" customWidth="1"/>
    <col min="5" max="7" width="9.140625" style="6"/>
    <col min="9" max="9" width="10.140625" customWidth="1"/>
  </cols>
  <sheetData>
    <row r="1" spans="1:10" ht="18.75" x14ac:dyDescent="0.3">
      <c r="A1" s="4" t="s">
        <v>0</v>
      </c>
      <c r="E1" s="26"/>
      <c r="F1" s="26"/>
      <c r="G1" s="26"/>
      <c r="H1" s="1" t="s">
        <v>2</v>
      </c>
      <c r="I1" s="60" t="s">
        <v>71</v>
      </c>
    </row>
    <row r="2" spans="1:10" x14ac:dyDescent="0.25">
      <c r="A2" s="56"/>
      <c r="B2" s="57"/>
      <c r="C2" s="23"/>
      <c r="D2" s="57"/>
      <c r="E2" s="85" t="s">
        <v>70</v>
      </c>
      <c r="F2" s="87"/>
      <c r="G2" s="58"/>
      <c r="H2" s="59"/>
    </row>
    <row r="3" spans="1:10" x14ac:dyDescent="0.25">
      <c r="A3" s="44" t="s">
        <v>36</v>
      </c>
      <c r="B3" s="45" t="s">
        <v>1</v>
      </c>
      <c r="C3" s="46" t="s">
        <v>24</v>
      </c>
      <c r="D3" s="45" t="s">
        <v>25</v>
      </c>
      <c r="E3" s="47" t="s">
        <v>27</v>
      </c>
      <c r="F3" s="47" t="s">
        <v>35</v>
      </c>
      <c r="G3"/>
      <c r="I3" s="6" t="s">
        <v>12</v>
      </c>
      <c r="J3" t="s">
        <v>37</v>
      </c>
    </row>
    <row r="4" spans="1:10" x14ac:dyDescent="0.25">
      <c r="A4" t="s">
        <v>72</v>
      </c>
      <c r="B4" s="3">
        <f ca="1">IF(A4="","",INDIRECT(A4 &amp; "!P38"))</f>
        <v>2345</v>
      </c>
      <c r="C4" s="42">
        <f ca="1">IF(A4="","",INDIRECT(A4 &amp; "!P39"))</f>
        <v>1</v>
      </c>
      <c r="D4" s="3">
        <f ca="1">IF(A4="","",INDIRECT(A4 &amp; "!P41"))</f>
        <v>2345</v>
      </c>
      <c r="E4" s="6">
        <f ca="1">IF(A4="","",INDIRECT(A4 &amp; "!R36"))</f>
        <v>6</v>
      </c>
      <c r="F4" s="6">
        <f ca="1">IF(A4="","",INDIRECT(A4 &amp; "!Q36"))</f>
        <v>6</v>
      </c>
      <c r="G4"/>
      <c r="I4" s="6"/>
    </row>
    <row r="5" spans="1:10" x14ac:dyDescent="0.25">
      <c r="A5" t="s">
        <v>83</v>
      </c>
      <c r="B5" s="3">
        <f ca="1">IF(A5="","",INDIRECT(A5 &amp; "!P38"))</f>
        <v>2640</v>
      </c>
      <c r="C5" s="42">
        <f ca="1">IF(A5="","",INDIRECT(A5 &amp; "!P39"))</f>
        <v>0.66666666666666663</v>
      </c>
      <c r="D5" s="3">
        <f ca="1">IF(A5="","",INDIRECT(A5 &amp; "!P41"))</f>
        <v>1760</v>
      </c>
      <c r="E5" s="6">
        <f ca="1">IF(A5="","",INDIRECT(A5 &amp; "!R36"))</f>
        <v>2</v>
      </c>
      <c r="F5" s="6">
        <f ca="1">IF(A5="","",INDIRECT(A5 &amp; "!Q36"))</f>
        <v>3</v>
      </c>
      <c r="I5" s="19"/>
    </row>
    <row r="6" spans="1:10" x14ac:dyDescent="0.25">
      <c r="A6" t="s">
        <v>81</v>
      </c>
      <c r="B6" s="3">
        <f ca="1">IF(A6="","",INDIRECT(A6 &amp; "!P38"))</f>
        <v>2327.5</v>
      </c>
      <c r="C6" s="42">
        <f ca="1">IF(A6="","",INDIRECT(A6 &amp; "!P39"))</f>
        <v>0.75</v>
      </c>
      <c r="D6" s="3">
        <f ca="1">IF(A6="","",INDIRECT(A6 &amp; "!P41"))</f>
        <v>1745.625</v>
      </c>
      <c r="E6" s="6">
        <f ca="1">IF(A6="","",INDIRECT(A6 &amp; "!R36"))</f>
        <v>3</v>
      </c>
      <c r="F6" s="6">
        <f ca="1">IF(A6="","",INDIRECT(A6 &amp; "!Q36"))</f>
        <v>4</v>
      </c>
      <c r="I6" s="19"/>
    </row>
    <row r="7" spans="1:10" x14ac:dyDescent="0.25">
      <c r="A7" t="s">
        <v>78</v>
      </c>
      <c r="B7" s="3">
        <f ca="1">IF(A7="","",INDIRECT(A7 &amp; "!P38"))</f>
        <v>1877.5</v>
      </c>
      <c r="C7" s="20">
        <f ca="1">IF(A7="","",INDIRECT(A7 &amp; "!P39"))</f>
        <v>0.77777777777777779</v>
      </c>
      <c r="D7" s="3">
        <f ca="1">IF(A7="","",INDIRECT(A7 &amp; "!P41"))</f>
        <v>1460.2777777777778</v>
      </c>
      <c r="E7" s="6">
        <f ca="1">IF(A7="","",INDIRECT(A7 &amp; "!R36"))</f>
        <v>7</v>
      </c>
      <c r="F7" s="6">
        <f ca="1">IF(A7="","",INDIRECT(A7 &amp; "!Q36"))</f>
        <v>9</v>
      </c>
      <c r="I7" s="19"/>
    </row>
    <row r="8" spans="1:10" x14ac:dyDescent="0.25">
      <c r="A8" t="s">
        <v>95</v>
      </c>
      <c r="B8" s="3">
        <f ca="1">IF(A8="","",INDIRECT(A8 &amp; "!P38"))</f>
        <v>2206.25</v>
      </c>
      <c r="C8" s="20">
        <f ca="1">IF(A8="","",INDIRECT(A8 &amp; "!P39"))</f>
        <v>0.6</v>
      </c>
      <c r="D8" s="3">
        <f ca="1">IF(A8="","",INDIRECT(A8 &amp; "!P41"))</f>
        <v>1323.75</v>
      </c>
      <c r="E8" s="6">
        <f ca="1">IF(A8="","",INDIRECT(A8 &amp; "!R36"))</f>
        <v>6</v>
      </c>
      <c r="F8" s="6">
        <f ca="1">IF(A8="","",INDIRECT(A8 &amp; "!Q36"))</f>
        <v>10</v>
      </c>
      <c r="I8" s="19"/>
    </row>
    <row r="9" spans="1:10" x14ac:dyDescent="0.25">
      <c r="A9" t="s">
        <v>82</v>
      </c>
      <c r="B9" s="3">
        <f ca="1">IF(A9="","",INDIRECT(A9 &amp; "!P38"))</f>
        <v>2082.5</v>
      </c>
      <c r="C9" s="42">
        <f ca="1">IF(A9="","",INDIRECT(A9 &amp; "!P39"))</f>
        <v>0.5</v>
      </c>
      <c r="D9" s="3">
        <f ca="1">IF(A9="","",INDIRECT(A9 &amp; "!P41"))</f>
        <v>1041.25</v>
      </c>
      <c r="E9" s="6">
        <f ca="1">IF(A9="","",INDIRECT(A9 &amp; "!R36"))</f>
        <v>1</v>
      </c>
      <c r="F9" s="6">
        <f ca="1">IF(A9="","",INDIRECT(A9 &amp; "!Q36"))</f>
        <v>2</v>
      </c>
      <c r="H9" s="6"/>
      <c r="I9" s="19"/>
    </row>
    <row r="10" spans="1:10" x14ac:dyDescent="0.25">
      <c r="A10" t="s">
        <v>97</v>
      </c>
      <c r="B10" s="3">
        <f ca="1">IF(A10="","",INDIRECT(A10 &amp; "!P38"))</f>
        <v>1896</v>
      </c>
      <c r="C10" s="42">
        <f ca="1">IF(A10="","",INDIRECT(A10 &amp; "!P39"))</f>
        <v>0.5</v>
      </c>
      <c r="D10" s="3">
        <f ca="1">IF(A10="","",INDIRECT(A10 &amp; "!P41"))</f>
        <v>948</v>
      </c>
      <c r="E10" s="6">
        <f ca="1">IF(A10="","",INDIRECT(A10 &amp; "!R36"))</f>
        <v>1</v>
      </c>
      <c r="F10" s="6">
        <f ca="1">IF(A10="","",INDIRECT(A10 &amp; "!Q36"))</f>
        <v>2</v>
      </c>
      <c r="I10" s="19"/>
    </row>
    <row r="11" spans="1:10" x14ac:dyDescent="0.25">
      <c r="A11" t="s">
        <v>108</v>
      </c>
      <c r="B11" s="3">
        <f ca="1">IF(A11="","",INDIRECT(A11 &amp; "!P38"))</f>
        <v>1865</v>
      </c>
      <c r="C11" s="42">
        <f ca="1">IF(A11="","",INDIRECT(A11 &amp; "!P39"))</f>
        <v>0.5</v>
      </c>
      <c r="D11" s="3">
        <f ca="1">IF(A11="","",INDIRECT(A11 &amp; "!P41"))</f>
        <v>932.5</v>
      </c>
      <c r="E11" s="6">
        <f ca="1">IF(A11="","",INDIRECT(A11 &amp; "!R36"))</f>
        <v>1</v>
      </c>
      <c r="F11" s="6">
        <f ca="1">IF(A11="","",INDIRECT(A11 &amp; "!Q36"))</f>
        <v>2</v>
      </c>
      <c r="I11" s="19"/>
    </row>
    <row r="12" spans="1:10" x14ac:dyDescent="0.25">
      <c r="A12" t="s">
        <v>76</v>
      </c>
      <c r="B12" s="3">
        <f ca="1">IF(A12="","",INDIRECT(A12 &amp; "!P38"))</f>
        <v>1770.5</v>
      </c>
      <c r="C12" s="42">
        <f ca="1">IF(A12="","",INDIRECT(A12 &amp; "!P39"))</f>
        <v>0.5</v>
      </c>
      <c r="D12" s="3">
        <f ca="1">IF(A12="","",INDIRECT(A12 &amp; "!P41"))</f>
        <v>885.25</v>
      </c>
      <c r="E12" s="6">
        <f ca="1">IF(A12="","",INDIRECT(A12 &amp; "!R36"))</f>
        <v>5</v>
      </c>
      <c r="F12" s="6">
        <f ca="1">IF(A12="","",INDIRECT(A12 &amp; "!Q36"))</f>
        <v>10</v>
      </c>
      <c r="I12" s="19"/>
    </row>
    <row r="13" spans="1:10" x14ac:dyDescent="0.25">
      <c r="A13" t="s">
        <v>84</v>
      </c>
      <c r="B13" s="3">
        <f ca="1">IF(A13="","",INDIRECT(A13 &amp; "!P38"))</f>
        <v>2002.5</v>
      </c>
      <c r="C13" s="42">
        <f ca="1">IF(A13="","",INDIRECT(A13 &amp; "!P39"))</f>
        <v>0.4</v>
      </c>
      <c r="D13" s="3">
        <f ca="1">IF(A13="","",INDIRECT(A13 &amp; "!P41"))</f>
        <v>801</v>
      </c>
      <c r="E13" s="6">
        <f ca="1">IF(A13="","",INDIRECT(A13 &amp; "!R36"))</f>
        <v>6</v>
      </c>
      <c r="F13" s="6">
        <f ca="1">IF(A13="","",INDIRECT(A13 &amp; "!Q36"))</f>
        <v>15</v>
      </c>
    </row>
    <row r="14" spans="1:10" x14ac:dyDescent="0.25">
      <c r="A14" t="s">
        <v>91</v>
      </c>
      <c r="B14" s="3">
        <f ca="1">IF(A14="","",INDIRECT(A14 &amp; "!P38"))</f>
        <v>1500</v>
      </c>
      <c r="C14" s="20">
        <f ca="1">IF(A14="","",INDIRECT(A14 &amp; "!P39"))</f>
        <v>0.33333333333333331</v>
      </c>
      <c r="D14" s="3">
        <f ca="1">IF(A14="","",INDIRECT(A14 &amp; "!P41"))</f>
        <v>500</v>
      </c>
      <c r="E14" s="6">
        <f ca="1">IF(A14="","",INDIRECT(A14 &amp; "!R36"))</f>
        <v>2</v>
      </c>
      <c r="F14" s="6">
        <f ca="1">IF(A14="","",INDIRECT(A14 &amp; "!Q36"))</f>
        <v>6</v>
      </c>
      <c r="I14" s="19"/>
    </row>
    <row r="15" spans="1:10" x14ac:dyDescent="0.25">
      <c r="A15" t="s">
        <v>75</v>
      </c>
      <c r="B15" s="3">
        <f ca="1">IF(A15="","",INDIRECT(A15 &amp; "!P38"))</f>
        <v>1900</v>
      </c>
      <c r="C15" s="42">
        <f ca="1">IF(A15="","",INDIRECT(A15 &amp; "!P39"))</f>
        <v>0</v>
      </c>
      <c r="D15" s="3">
        <f ca="1">IF(A15="","",INDIRECT(A15 &amp; "!P41"))</f>
        <v>0</v>
      </c>
      <c r="E15" s="6">
        <f ca="1">IF(A15="","",INDIRECT(A15 &amp; "!R36"))</f>
        <v>0</v>
      </c>
      <c r="F15" s="6">
        <f ca="1">IF(A15="","",INDIRECT(A15 &amp; "!Q36"))</f>
        <v>1</v>
      </c>
      <c r="I15" s="19"/>
    </row>
    <row r="16" spans="1:10" x14ac:dyDescent="0.25">
      <c r="A16" t="s">
        <v>80</v>
      </c>
      <c r="B16" s="3">
        <f ca="1">IF(A16="","",INDIRECT(A16 &amp; "!P38"))</f>
        <v>1700</v>
      </c>
      <c r="C16" s="42">
        <f ca="1">IF(A16="","",INDIRECT(A16 &amp; "!P39"))</f>
        <v>0</v>
      </c>
      <c r="D16" s="3">
        <f ca="1">IF(A16="","",INDIRECT(A16 &amp; "!P41"))</f>
        <v>0</v>
      </c>
      <c r="E16" s="6">
        <f ca="1">IF(A16="","",INDIRECT(A16 &amp; "!R36"))</f>
        <v>0</v>
      </c>
      <c r="F16" s="6">
        <f ca="1">IF(A16="","",INDIRECT(A16 &amp; "!Q36"))</f>
        <v>3</v>
      </c>
      <c r="I16" s="19"/>
    </row>
    <row r="17" spans="1:9" x14ac:dyDescent="0.25">
      <c r="A17" t="s">
        <v>74</v>
      </c>
      <c r="B17" s="3">
        <f ca="1">IF(A17="","",INDIRECT(A17 &amp; "!P38"))</f>
        <v>2000</v>
      </c>
      <c r="C17" s="42">
        <f ca="1">IF(A17="","",INDIRECT(A17 &amp; "!P39"))</f>
        <v>0</v>
      </c>
      <c r="D17" s="3">
        <f ca="1">IF(A17="","",INDIRECT(A17 &amp; "!P41"))</f>
        <v>0</v>
      </c>
      <c r="E17" s="6">
        <f ca="1">IF(A17="","",INDIRECT(A17 &amp; "!R36"))</f>
        <v>0</v>
      </c>
      <c r="F17" s="6">
        <f ca="1">IF(A17="","",INDIRECT(A17 &amp; "!Q36"))</f>
        <v>0</v>
      </c>
      <c r="I17" s="19"/>
    </row>
    <row r="18" spans="1:9" x14ac:dyDescent="0.25">
      <c r="A18" s="67"/>
      <c r="B18" s="68"/>
      <c r="C18" s="69"/>
      <c r="D18" s="68"/>
      <c r="E18" s="70"/>
      <c r="F18" s="70"/>
    </row>
    <row r="20" spans="1:9" x14ac:dyDescent="0.25">
      <c r="I20" s="19"/>
    </row>
    <row r="21" spans="1:9" x14ac:dyDescent="0.25">
      <c r="B21" s="3" t="str">
        <f t="shared" ref="B21:B32" ca="1" si="0">IF(A21="","",INDIRECT(A21 &amp; "!P38"))</f>
        <v/>
      </c>
      <c r="C21" s="42" t="str">
        <f t="shared" ref="C21:C32" ca="1" si="1">IF(A21="","",INDIRECT(A21 &amp; "!P39"))</f>
        <v/>
      </c>
      <c r="D21" s="3" t="str">
        <f t="shared" ref="D21:D32" ca="1" si="2">IF(A21="","",INDIRECT(A21 &amp; "!P41"))</f>
        <v/>
      </c>
      <c r="E21" s="6" t="str">
        <f t="shared" ref="E21:E32" ca="1" si="3">IF(A21="","",INDIRECT(A21 &amp; "!R36"))</f>
        <v/>
      </c>
      <c r="F21" s="6" t="str">
        <f t="shared" ref="F21:F32" ca="1" si="4">IF(A21="","",INDIRECT(A21 &amp; "!Q36"))</f>
        <v/>
      </c>
      <c r="I21" s="19"/>
    </row>
    <row r="22" spans="1:9" x14ac:dyDescent="0.25">
      <c r="B22" s="3" t="str">
        <f t="shared" ca="1" si="0"/>
        <v/>
      </c>
      <c r="C22" s="42" t="str">
        <f t="shared" ca="1" si="1"/>
        <v/>
      </c>
      <c r="D22" s="3" t="str">
        <f t="shared" ca="1" si="2"/>
        <v/>
      </c>
      <c r="E22" s="6" t="str">
        <f t="shared" ca="1" si="3"/>
        <v/>
      </c>
      <c r="F22" s="6" t="str">
        <f t="shared" ca="1" si="4"/>
        <v/>
      </c>
      <c r="I22" s="19"/>
    </row>
    <row r="23" spans="1:9" x14ac:dyDescent="0.25">
      <c r="B23" s="3" t="str">
        <f t="shared" ca="1" si="0"/>
        <v/>
      </c>
      <c r="C23" s="42" t="str">
        <f t="shared" ca="1" si="1"/>
        <v/>
      </c>
      <c r="D23" s="3" t="str">
        <f t="shared" ca="1" si="2"/>
        <v/>
      </c>
      <c r="E23" s="6" t="str">
        <f t="shared" ca="1" si="3"/>
        <v/>
      </c>
      <c r="F23" s="6" t="str">
        <f t="shared" ca="1" si="4"/>
        <v/>
      </c>
      <c r="I23" s="19"/>
    </row>
    <row r="24" spans="1:9" x14ac:dyDescent="0.25">
      <c r="B24" s="3" t="str">
        <f t="shared" ca="1" si="0"/>
        <v/>
      </c>
      <c r="C24" s="42" t="str">
        <f t="shared" ca="1" si="1"/>
        <v/>
      </c>
      <c r="D24" s="3" t="str">
        <f t="shared" ca="1" si="2"/>
        <v/>
      </c>
      <c r="E24" s="6" t="str">
        <f t="shared" ca="1" si="3"/>
        <v/>
      </c>
      <c r="F24" s="6" t="str">
        <f t="shared" ca="1" si="4"/>
        <v/>
      </c>
      <c r="I24" s="19"/>
    </row>
    <row r="25" spans="1:9" x14ac:dyDescent="0.25">
      <c r="B25" s="3" t="str">
        <f t="shared" ca="1" si="0"/>
        <v/>
      </c>
      <c r="C25" s="42" t="str">
        <f t="shared" ca="1" si="1"/>
        <v/>
      </c>
      <c r="D25" s="3" t="str">
        <f t="shared" ca="1" si="2"/>
        <v/>
      </c>
      <c r="E25" s="6" t="str">
        <f t="shared" ca="1" si="3"/>
        <v/>
      </c>
      <c r="F25" s="6" t="str">
        <f t="shared" ca="1" si="4"/>
        <v/>
      </c>
      <c r="I25" s="19"/>
    </row>
    <row r="26" spans="1:9" x14ac:dyDescent="0.25">
      <c r="B26" s="3" t="str">
        <f t="shared" ca="1" si="0"/>
        <v/>
      </c>
      <c r="C26" s="42" t="str">
        <f t="shared" ca="1" si="1"/>
        <v/>
      </c>
      <c r="D26" s="3" t="str">
        <f t="shared" ca="1" si="2"/>
        <v/>
      </c>
      <c r="E26" s="6" t="str">
        <f t="shared" ca="1" si="3"/>
        <v/>
      </c>
      <c r="F26" s="6" t="str">
        <f t="shared" ca="1" si="4"/>
        <v/>
      </c>
      <c r="I26" s="19"/>
    </row>
    <row r="27" spans="1:9" x14ac:dyDescent="0.25">
      <c r="A27" t="s">
        <v>87</v>
      </c>
      <c r="B27" s="3">
        <f ca="1">IF(A27="","",INDIRECT(A27 &amp; "!P38"))</f>
        <v>2156</v>
      </c>
      <c r="C27" s="20">
        <f ca="1">IF(A27="","",INDIRECT(A27 &amp; "!P39"))</f>
        <v>1</v>
      </c>
      <c r="D27" s="3">
        <f ca="1">IF(A27="","",INDIRECT(A27 &amp; "!P41"))</f>
        <v>2156</v>
      </c>
      <c r="E27" s="6">
        <f ca="1">IF(A27="","",INDIRECT(A27 &amp; "!R36"))</f>
        <v>2</v>
      </c>
      <c r="F27" s="6">
        <f ca="1">IF(A27="","",INDIRECT(A27 &amp; "!Q36"))</f>
        <v>2</v>
      </c>
    </row>
    <row r="28" spans="1:9" x14ac:dyDescent="0.25">
      <c r="B28" s="3" t="str">
        <f t="shared" ca="1" si="0"/>
        <v/>
      </c>
      <c r="C28" s="42" t="str">
        <f t="shared" ca="1" si="1"/>
        <v/>
      </c>
      <c r="D28" s="3" t="str">
        <f t="shared" ca="1" si="2"/>
        <v/>
      </c>
      <c r="E28" s="6" t="str">
        <f t="shared" ca="1" si="3"/>
        <v/>
      </c>
      <c r="F28" s="6" t="str">
        <f t="shared" ca="1" si="4"/>
        <v/>
      </c>
      <c r="I28" s="19"/>
    </row>
    <row r="29" spans="1:9" x14ac:dyDescent="0.25">
      <c r="B29" s="3" t="str">
        <f t="shared" ca="1" si="0"/>
        <v/>
      </c>
      <c r="C29" s="42" t="str">
        <f t="shared" ca="1" si="1"/>
        <v/>
      </c>
      <c r="D29" s="3" t="str">
        <f t="shared" ca="1" si="2"/>
        <v/>
      </c>
      <c r="E29" s="6" t="str">
        <f t="shared" ca="1" si="3"/>
        <v/>
      </c>
      <c r="F29" s="6" t="str">
        <f t="shared" ca="1" si="4"/>
        <v/>
      </c>
      <c r="I29" s="19"/>
    </row>
    <row r="30" spans="1:9" x14ac:dyDescent="0.25">
      <c r="B30" s="3" t="str">
        <f t="shared" ca="1" si="0"/>
        <v/>
      </c>
      <c r="C30" s="42" t="str">
        <f t="shared" ca="1" si="1"/>
        <v/>
      </c>
      <c r="D30" s="3" t="str">
        <f t="shared" ca="1" si="2"/>
        <v/>
      </c>
      <c r="E30" s="6" t="str">
        <f t="shared" ca="1" si="3"/>
        <v/>
      </c>
      <c r="F30" s="6" t="str">
        <f t="shared" ca="1" si="4"/>
        <v/>
      </c>
      <c r="I30" s="19"/>
    </row>
    <row r="31" spans="1:9" x14ac:dyDescent="0.25">
      <c r="B31" s="3" t="str">
        <f t="shared" ca="1" si="0"/>
        <v/>
      </c>
      <c r="C31" s="42" t="str">
        <f t="shared" ca="1" si="1"/>
        <v/>
      </c>
      <c r="D31" s="3" t="str">
        <f t="shared" ca="1" si="2"/>
        <v/>
      </c>
      <c r="E31" s="6" t="str">
        <f t="shared" ca="1" si="3"/>
        <v/>
      </c>
      <c r="F31" s="6" t="str">
        <f t="shared" ca="1" si="4"/>
        <v/>
      </c>
      <c r="I31" s="19"/>
    </row>
    <row r="32" spans="1:9" x14ac:dyDescent="0.25">
      <c r="B32" s="3" t="str">
        <f t="shared" ca="1" si="0"/>
        <v/>
      </c>
      <c r="C32" s="42" t="str">
        <f t="shared" ca="1" si="1"/>
        <v/>
      </c>
      <c r="D32" s="3" t="str">
        <f t="shared" ca="1" si="2"/>
        <v/>
      </c>
      <c r="E32" s="6" t="str">
        <f t="shared" ca="1" si="3"/>
        <v/>
      </c>
      <c r="F32" s="6" t="str">
        <f t="shared" ca="1" si="4"/>
        <v/>
      </c>
      <c r="I32" s="19"/>
    </row>
  </sheetData>
  <sortState ref="A4:F17">
    <sortCondition descending="1" ref="D4:D17"/>
  </sortState>
  <mergeCells count="1">
    <mergeCell ref="E2:F2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51" customWidth="1"/>
    <col min="2" max="2" width="11.140625" customWidth="1"/>
    <col min="3" max="3" width="7.42578125" customWidth="1"/>
    <col min="4" max="4" width="7.140625" customWidth="1"/>
    <col min="5" max="5" width="8" style="5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5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5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72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5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51" t="s">
        <v>9</v>
      </c>
      <c r="B5" s="8">
        <v>41094</v>
      </c>
      <c r="C5" s="51" t="s">
        <v>92</v>
      </c>
      <c r="D5" s="19">
        <v>4</v>
      </c>
      <c r="E5" s="19">
        <v>7</v>
      </c>
      <c r="F5" s="14">
        <v>40</v>
      </c>
      <c r="G5" s="14">
        <v>40</v>
      </c>
      <c r="H5" s="2">
        <f>IF(E5=S5,F5/2*MIN(T5,42),0)</f>
        <v>0</v>
      </c>
      <c r="I5" s="2">
        <f>IF(E5=S5,G5/2*MIN(U5,22),IF(E5=V5,G5/2*MIN(W5,22),0))</f>
        <v>0</v>
      </c>
      <c r="J5" s="19">
        <v>5</v>
      </c>
      <c r="K5" s="14"/>
      <c r="L5" s="14">
        <v>20</v>
      </c>
      <c r="M5" s="2">
        <f>IF(J5=S5,K5/2*MIN(T5,42),0)</f>
        <v>0</v>
      </c>
      <c r="N5" s="2">
        <f>IF(J5=S5,L5/2*MIN(U5,22),IF(J5=V5,L5/2*MIN(W5,22),0))</f>
        <v>122</v>
      </c>
      <c r="O5" s="17">
        <f>F5+G5+K5+L5</f>
        <v>100</v>
      </c>
      <c r="P5" s="2">
        <f>(H5+I5+M5+N5)*Y5</f>
        <v>122</v>
      </c>
      <c r="Q5" s="19">
        <f>IF(B5&gt;1/1/2000,1,0)</f>
        <v>1</v>
      </c>
      <c r="R5" s="6">
        <f>IF(H5&gt;0,1,IF(I5&gt;0,1,IF(M5&gt;0,1,IF(N5&gt;0,1,0))))</f>
        <v>1</v>
      </c>
      <c r="S5" s="19">
        <v>5</v>
      </c>
      <c r="T5" s="2">
        <v>36</v>
      </c>
      <c r="U5" s="2">
        <v>12.2</v>
      </c>
      <c r="V5" s="19">
        <v>6</v>
      </c>
      <c r="W5" s="2">
        <v>5.4</v>
      </c>
      <c r="X5" s="43"/>
      <c r="Y5" s="49">
        <v>1</v>
      </c>
    </row>
    <row r="6" spans="1:25" x14ac:dyDescent="0.25">
      <c r="A6" s="51" t="s">
        <v>40</v>
      </c>
      <c r="B6" s="8">
        <v>41096</v>
      </c>
      <c r="C6" s="51" t="s">
        <v>90</v>
      </c>
      <c r="D6" s="19">
        <v>7</v>
      </c>
      <c r="E6" s="19">
        <v>3</v>
      </c>
      <c r="F6" s="14">
        <v>40</v>
      </c>
      <c r="G6" s="14">
        <v>10</v>
      </c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>
        <v>4</v>
      </c>
      <c r="K6" s="14">
        <v>40</v>
      </c>
      <c r="L6" s="14">
        <v>10</v>
      </c>
      <c r="M6" s="2">
        <f t="shared" ref="M6:M34" si="2">IF(J6=S6,K6/2*MIN(T6,42),0)</f>
        <v>0</v>
      </c>
      <c r="N6" s="2">
        <f t="shared" ref="N6:N34" si="3">IF(J6=S6,L6/2*MIN(U6,22),IF(J6=V6,L6/2*MIN(W6,22),0))</f>
        <v>27.5</v>
      </c>
      <c r="O6" s="17">
        <f t="shared" ref="O6:O34" si="4">F6+G6+K6+L6</f>
        <v>100</v>
      </c>
      <c r="P6" s="2">
        <f t="shared" ref="P6:P34" si="5">(H6+I6+M6+N6)*Y6</f>
        <v>27.5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2</v>
      </c>
      <c r="T6" s="2">
        <v>9.1</v>
      </c>
      <c r="U6" s="2">
        <v>5.0999999999999996</v>
      </c>
      <c r="V6" s="19">
        <v>4</v>
      </c>
      <c r="W6" s="2">
        <v>5.5</v>
      </c>
      <c r="X6" s="43"/>
      <c r="Y6" s="49">
        <v>1</v>
      </c>
    </row>
    <row r="7" spans="1:25" x14ac:dyDescent="0.25">
      <c r="A7" s="51" t="s">
        <v>41</v>
      </c>
      <c r="B7" s="8">
        <v>41097</v>
      </c>
      <c r="C7" s="51" t="s">
        <v>88</v>
      </c>
      <c r="D7" s="19">
        <v>9</v>
      </c>
      <c r="E7" s="19">
        <v>6</v>
      </c>
      <c r="F7" s="14">
        <v>70</v>
      </c>
      <c r="H7" s="2">
        <f t="shared" si="0"/>
        <v>98</v>
      </c>
      <c r="I7" s="2">
        <f t="shared" si="1"/>
        <v>0</v>
      </c>
      <c r="J7" s="19">
        <v>2</v>
      </c>
      <c r="K7" s="14"/>
      <c r="L7" s="14">
        <v>30</v>
      </c>
      <c r="M7" s="2">
        <f t="shared" si="2"/>
        <v>0</v>
      </c>
      <c r="N7" s="2">
        <f t="shared" si="3"/>
        <v>39</v>
      </c>
      <c r="O7" s="17">
        <f t="shared" si="4"/>
        <v>100</v>
      </c>
      <c r="P7" s="2">
        <f t="shared" si="5"/>
        <v>205.5</v>
      </c>
      <c r="Q7" s="19">
        <f t="shared" si="6"/>
        <v>1</v>
      </c>
      <c r="R7" s="6">
        <f t="shared" si="7"/>
        <v>1</v>
      </c>
      <c r="S7" s="19">
        <v>6</v>
      </c>
      <c r="T7" s="2">
        <v>2.8</v>
      </c>
      <c r="U7" s="2">
        <v>2.2000000000000002</v>
      </c>
      <c r="V7" s="19">
        <v>2</v>
      </c>
      <c r="W7" s="2">
        <v>2.6</v>
      </c>
      <c r="X7" s="43"/>
      <c r="Y7" s="49">
        <v>1.5</v>
      </c>
    </row>
    <row r="8" spans="1:25" x14ac:dyDescent="0.25">
      <c r="A8" s="51" t="s">
        <v>42</v>
      </c>
      <c r="B8" s="8">
        <v>41097</v>
      </c>
      <c r="C8" s="51" t="s">
        <v>105</v>
      </c>
      <c r="D8" s="19">
        <v>8</v>
      </c>
      <c r="E8" s="19">
        <v>2</v>
      </c>
      <c r="F8" s="14">
        <v>40</v>
      </c>
      <c r="H8" s="2">
        <f t="shared" si="0"/>
        <v>144</v>
      </c>
      <c r="I8" s="2">
        <f t="shared" si="1"/>
        <v>0</v>
      </c>
      <c r="J8" s="19">
        <v>7</v>
      </c>
      <c r="K8" s="14">
        <v>60</v>
      </c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144</v>
      </c>
      <c r="Q8" s="19">
        <f t="shared" si="6"/>
        <v>1</v>
      </c>
      <c r="R8" s="6">
        <f t="shared" si="7"/>
        <v>1</v>
      </c>
      <c r="S8" s="19">
        <v>2</v>
      </c>
      <c r="T8" s="2">
        <v>7.2</v>
      </c>
      <c r="U8" s="2">
        <v>3.6</v>
      </c>
      <c r="V8" s="19">
        <v>5</v>
      </c>
      <c r="W8" s="2">
        <v>4.5999999999999996</v>
      </c>
      <c r="X8" s="43"/>
      <c r="Y8" s="49">
        <v>1</v>
      </c>
    </row>
    <row r="9" spans="1:25" x14ac:dyDescent="0.25">
      <c r="A9" s="51" t="s">
        <v>43</v>
      </c>
      <c r="B9" s="8">
        <v>41098</v>
      </c>
      <c r="C9" s="51" t="s">
        <v>88</v>
      </c>
      <c r="D9" s="19">
        <v>4</v>
      </c>
      <c r="E9" s="19">
        <v>2</v>
      </c>
      <c r="F9" s="14">
        <v>20</v>
      </c>
      <c r="G9" s="14">
        <v>30</v>
      </c>
      <c r="H9" s="2">
        <f t="shared" si="0"/>
        <v>60</v>
      </c>
      <c r="I9" s="2">
        <f t="shared" si="1"/>
        <v>42</v>
      </c>
      <c r="J9" s="19">
        <v>1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102</v>
      </c>
      <c r="Q9" s="19">
        <f t="shared" si="6"/>
        <v>1</v>
      </c>
      <c r="R9" s="6">
        <f t="shared" si="7"/>
        <v>1</v>
      </c>
      <c r="S9" s="19">
        <v>2</v>
      </c>
      <c r="T9" s="2">
        <v>6</v>
      </c>
      <c r="U9" s="2">
        <v>2.8</v>
      </c>
      <c r="V9" s="19">
        <v>4</v>
      </c>
      <c r="W9" s="2">
        <v>2.6</v>
      </c>
      <c r="X9" s="43"/>
      <c r="Y9" s="49">
        <v>1</v>
      </c>
    </row>
    <row r="10" spans="1:25" x14ac:dyDescent="0.25">
      <c r="A10" s="51" t="s">
        <v>44</v>
      </c>
      <c r="B10" s="8">
        <v>41098</v>
      </c>
      <c r="C10" s="51" t="s">
        <v>88</v>
      </c>
      <c r="D10" s="19">
        <v>8</v>
      </c>
      <c r="E10" s="19">
        <v>3</v>
      </c>
      <c r="F10" s="14">
        <v>40</v>
      </c>
      <c r="H10" s="2">
        <f t="shared" si="0"/>
        <v>0</v>
      </c>
      <c r="I10" s="2">
        <f t="shared" si="1"/>
        <v>0</v>
      </c>
      <c r="J10" s="19">
        <v>8</v>
      </c>
      <c r="K10" s="14">
        <v>40</v>
      </c>
      <c r="L10" s="14">
        <v>20</v>
      </c>
      <c r="M10" s="2">
        <f t="shared" si="2"/>
        <v>296</v>
      </c>
      <c r="N10" s="2">
        <f t="shared" si="3"/>
        <v>48</v>
      </c>
      <c r="O10" s="17">
        <f t="shared" si="4"/>
        <v>100</v>
      </c>
      <c r="P10" s="2">
        <f t="shared" si="5"/>
        <v>344</v>
      </c>
      <c r="Q10" s="19">
        <f t="shared" si="6"/>
        <v>1</v>
      </c>
      <c r="R10" s="6">
        <f t="shared" si="7"/>
        <v>1</v>
      </c>
      <c r="S10" s="19">
        <v>8</v>
      </c>
      <c r="T10" s="2">
        <v>14.8</v>
      </c>
      <c r="U10" s="2">
        <v>4.8</v>
      </c>
      <c r="V10" s="19">
        <v>7</v>
      </c>
      <c r="W10" s="2">
        <v>2.6</v>
      </c>
      <c r="X10" s="43"/>
      <c r="Y10" s="49">
        <v>1</v>
      </c>
    </row>
    <row r="11" spans="1:25" x14ac:dyDescent="0.25">
      <c r="A11" s="51" t="s">
        <v>45</v>
      </c>
      <c r="B11" s="8"/>
      <c r="C11" s="5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51" t="s">
        <v>46</v>
      </c>
      <c r="B12" s="8"/>
      <c r="C12" s="5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51" t="s">
        <v>47</v>
      </c>
      <c r="B13" s="8"/>
      <c r="C13" s="5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51" t="s">
        <v>48</v>
      </c>
      <c r="B14" s="8"/>
      <c r="C14" s="5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51" t="s">
        <v>49</v>
      </c>
      <c r="B15" s="8"/>
      <c r="C15" s="5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51" t="s">
        <v>50</v>
      </c>
      <c r="B16" s="8"/>
      <c r="C16" s="5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51" t="s">
        <v>51</v>
      </c>
      <c r="B17" s="8"/>
      <c r="C17" s="5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51" t="s">
        <v>52</v>
      </c>
      <c r="B18" s="8"/>
      <c r="C18" s="5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51" t="s">
        <v>53</v>
      </c>
      <c r="B19" s="8"/>
      <c r="C19" s="5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51" t="s">
        <v>54</v>
      </c>
      <c r="B20" s="8"/>
      <c r="C20" s="5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51" t="s">
        <v>55</v>
      </c>
      <c r="B21" s="8"/>
      <c r="C21" s="5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51" t="s">
        <v>56</v>
      </c>
      <c r="B22" s="8"/>
      <c r="C22" s="5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51" t="s">
        <v>57</v>
      </c>
      <c r="B23" s="8"/>
      <c r="C23" s="5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51" t="s">
        <v>58</v>
      </c>
      <c r="B24" s="8"/>
      <c r="C24" s="5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51" t="s">
        <v>59</v>
      </c>
      <c r="B25" s="8"/>
      <c r="C25" s="5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51" t="s">
        <v>60</v>
      </c>
      <c r="B26" s="8"/>
      <c r="C26" s="5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51" t="s">
        <v>61</v>
      </c>
      <c r="B27" s="8"/>
      <c r="C27" s="5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51" t="s">
        <v>62</v>
      </c>
      <c r="B28" s="8"/>
      <c r="C28" s="5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51" t="s">
        <v>63</v>
      </c>
      <c r="B29" s="8"/>
      <c r="C29" s="5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51" t="s">
        <v>64</v>
      </c>
      <c r="B30" s="8"/>
      <c r="C30" s="5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51" t="s">
        <v>65</v>
      </c>
      <c r="B31" s="8"/>
      <c r="C31" s="5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51" t="s">
        <v>66</v>
      </c>
      <c r="B32" s="8"/>
      <c r="C32" s="5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51" t="s">
        <v>67</v>
      </c>
      <c r="B33" s="8"/>
      <c r="C33" s="5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51" t="s">
        <v>68</v>
      </c>
      <c r="B34" s="8"/>
      <c r="C34" s="5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600</v>
      </c>
      <c r="P36" s="2">
        <f>SUM(P5:P35)</f>
        <v>945</v>
      </c>
      <c r="Q36" s="19">
        <f>SUM(Q5:Q35)</f>
        <v>6</v>
      </c>
      <c r="R36" s="19">
        <f>SUM(R5:R35)</f>
        <v>6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2345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1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2345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5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5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5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5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6</v>
      </c>
      <c r="R50" s="55">
        <f>SUM(R36:R49)</f>
        <v>6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N2" sqref="N2"/>
    </sheetView>
  </sheetViews>
  <sheetFormatPr defaultRowHeight="15" x14ac:dyDescent="0.25"/>
  <cols>
    <col min="1" max="1" width="7.7109375" style="51" customWidth="1"/>
    <col min="2" max="2" width="11.140625" customWidth="1"/>
    <col min="3" max="3" width="7.42578125" customWidth="1"/>
    <col min="4" max="4" width="7.140625" customWidth="1"/>
    <col min="5" max="5" width="8" style="5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5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5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73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5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51" t="s">
        <v>9</v>
      </c>
      <c r="B5" s="8"/>
      <c r="C5" s="51"/>
      <c r="D5" s="19"/>
      <c r="E5" s="19"/>
      <c r="H5" s="2">
        <f>IF(E5=S5,F5/2*MIN(T5,42),0)</f>
        <v>0</v>
      </c>
      <c r="I5" s="2">
        <f>IF(E5=S5,G5/2*MIN(U5,22),IF(E5=V5,G5/2*MIN(W5,22),0))</f>
        <v>0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0</v>
      </c>
      <c r="P5" s="2">
        <f>(H5+I5+M5+N5)*Y5</f>
        <v>0</v>
      </c>
      <c r="Q5" s="19">
        <f>IF(B5&gt;1/1/2000,1,0)</f>
        <v>0</v>
      </c>
      <c r="R5" s="6">
        <f>IF(H5&gt;0,1,IF(I5&gt;0,1,IF(M5&gt;0,1,IF(N5&gt;0,1,0))))</f>
        <v>0</v>
      </c>
      <c r="S5" s="19"/>
      <c r="V5" s="19"/>
      <c r="X5" s="43"/>
      <c r="Y5" s="49">
        <v>1</v>
      </c>
    </row>
    <row r="6" spans="1:25" x14ac:dyDescent="0.25">
      <c r="A6" s="51" t="s">
        <v>40</v>
      </c>
      <c r="B6" s="8"/>
      <c r="C6" s="51"/>
      <c r="D6" s="19"/>
      <c r="E6" s="19"/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0</v>
      </c>
      <c r="P6" s="2">
        <f t="shared" ref="P6:P34" si="5">(H6+I6+M6+N6)*Y6</f>
        <v>0</v>
      </c>
      <c r="Q6" s="19">
        <f t="shared" ref="Q6:Q34" si="6">IF(B6&gt;1/1/2000,1,0)</f>
        <v>0</v>
      </c>
      <c r="R6" s="6">
        <f t="shared" ref="R6:R34" si="7">IF(H6&gt;0,1,IF(I6&gt;0,1,IF(M6&gt;0,1,IF(N6&gt;0,1,0))))</f>
        <v>0</v>
      </c>
      <c r="S6" s="19"/>
      <c r="V6" s="19"/>
      <c r="X6" s="43"/>
      <c r="Y6" s="49">
        <v>1</v>
      </c>
    </row>
    <row r="7" spans="1:25" x14ac:dyDescent="0.25">
      <c r="A7" s="51" t="s">
        <v>41</v>
      </c>
      <c r="B7" s="8"/>
      <c r="C7" s="51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 x14ac:dyDescent="0.25">
      <c r="A8" s="51" t="s">
        <v>42</v>
      </c>
      <c r="B8" s="8"/>
      <c r="C8" s="51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51" t="s">
        <v>43</v>
      </c>
      <c r="B9" s="8"/>
      <c r="C9" s="5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51" t="s">
        <v>44</v>
      </c>
      <c r="B10" s="8"/>
      <c r="C10" s="5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51" t="s">
        <v>45</v>
      </c>
      <c r="B11" s="8"/>
      <c r="C11" s="5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51" t="s">
        <v>46</v>
      </c>
      <c r="B12" s="8"/>
      <c r="C12" s="5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51" t="s">
        <v>47</v>
      </c>
      <c r="B13" s="8"/>
      <c r="C13" s="5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51" t="s">
        <v>48</v>
      </c>
      <c r="B14" s="8"/>
      <c r="C14" s="5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51" t="s">
        <v>49</v>
      </c>
      <c r="B15" s="8"/>
      <c r="C15" s="5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51" t="s">
        <v>50</v>
      </c>
      <c r="B16" s="8"/>
      <c r="C16" s="5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51" t="s">
        <v>51</v>
      </c>
      <c r="B17" s="8"/>
      <c r="C17" s="5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51" t="s">
        <v>52</v>
      </c>
      <c r="B18" s="8"/>
      <c r="C18" s="5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51" t="s">
        <v>53</v>
      </c>
      <c r="B19" s="8"/>
      <c r="C19" s="5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51" t="s">
        <v>54</v>
      </c>
      <c r="B20" s="8"/>
      <c r="C20" s="5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51" t="s">
        <v>55</v>
      </c>
      <c r="B21" s="8"/>
      <c r="C21" s="5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51" t="s">
        <v>56</v>
      </c>
      <c r="B22" s="8"/>
      <c r="C22" s="5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51" t="s">
        <v>57</v>
      </c>
      <c r="B23" s="8"/>
      <c r="C23" s="5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51" t="s">
        <v>58</v>
      </c>
      <c r="B24" s="8"/>
      <c r="C24" s="5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51" t="s">
        <v>59</v>
      </c>
      <c r="B25" s="8"/>
      <c r="C25" s="5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51" t="s">
        <v>60</v>
      </c>
      <c r="B26" s="8"/>
      <c r="C26" s="5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51" t="s">
        <v>61</v>
      </c>
      <c r="B27" s="8"/>
      <c r="C27" s="5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51" t="s">
        <v>62</v>
      </c>
      <c r="B28" s="8"/>
      <c r="C28" s="5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51" t="s">
        <v>63</v>
      </c>
      <c r="B29" s="8"/>
      <c r="C29" s="5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51" t="s">
        <v>64</v>
      </c>
      <c r="B30" s="8"/>
      <c r="C30" s="5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51" t="s">
        <v>65</v>
      </c>
      <c r="B31" s="8"/>
      <c r="C31" s="5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51" t="s">
        <v>66</v>
      </c>
      <c r="B32" s="8"/>
      <c r="C32" s="5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51" t="s">
        <v>67</v>
      </c>
      <c r="B33" s="8"/>
      <c r="C33" s="5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51" t="s">
        <v>68</v>
      </c>
      <c r="B34" s="8"/>
      <c r="C34" s="5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0</v>
      </c>
      <c r="P36" s="2">
        <f>SUM(P5:P35)</f>
        <v>0</v>
      </c>
      <c r="Q36" s="19">
        <f>SUM(Q5:Q35)</f>
        <v>0</v>
      </c>
      <c r="R36" s="19">
        <f>SUM(R5:R35)</f>
        <v>0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2000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0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5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5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5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5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0</v>
      </c>
      <c r="R50" s="55">
        <f>SUM(R36:R49)</f>
        <v>0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topLeftCell="J1" zoomScaleNormal="100" workbookViewId="0">
      <selection activeCell="W6" sqref="W6"/>
    </sheetView>
  </sheetViews>
  <sheetFormatPr defaultRowHeight="15" x14ac:dyDescent="0.25"/>
  <cols>
    <col min="1" max="1" width="7.7109375" style="51" customWidth="1"/>
    <col min="2" max="2" width="11.140625" customWidth="1"/>
    <col min="3" max="3" width="7.42578125" customWidth="1"/>
    <col min="4" max="4" width="7.140625" customWidth="1"/>
    <col min="5" max="5" width="8" style="5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5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5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77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5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51" t="s">
        <v>9</v>
      </c>
      <c r="B5" s="8">
        <v>41094</v>
      </c>
      <c r="C5" s="51" t="s">
        <v>92</v>
      </c>
      <c r="D5" s="19">
        <v>2</v>
      </c>
      <c r="E5" s="19">
        <v>5</v>
      </c>
      <c r="F5" s="14">
        <v>50</v>
      </c>
      <c r="G5" s="14">
        <v>50</v>
      </c>
      <c r="H5" s="2">
        <f>IF(E5=S5,F5/2*MIN(T5,42),0)</f>
        <v>0</v>
      </c>
      <c r="I5" s="2">
        <f>IF(E5=S5,G5/2*MIN(U5,22),IF(E5=V5,G5/2*MIN(W5,22),0))</f>
        <v>0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0</v>
      </c>
      <c r="Q5" s="19">
        <f>IF(B5&gt;1/1/2000,1,0)</f>
        <v>1</v>
      </c>
      <c r="R5" s="6">
        <f>IF(H5&gt;0,1,IF(I5&gt;0,1,IF(M5&gt;0,1,IF(N5&gt;0,1,0))))</f>
        <v>0</v>
      </c>
      <c r="S5" s="19">
        <v>3</v>
      </c>
      <c r="T5" s="2">
        <v>7.2</v>
      </c>
      <c r="U5" s="2">
        <v>2.8</v>
      </c>
      <c r="V5" s="19">
        <v>4</v>
      </c>
      <c r="W5" s="2">
        <v>3.6</v>
      </c>
      <c r="X5" s="43"/>
      <c r="Y5" s="49">
        <v>1</v>
      </c>
    </row>
    <row r="6" spans="1:25" x14ac:dyDescent="0.25">
      <c r="A6" s="51" t="s">
        <v>40</v>
      </c>
      <c r="B6" s="8"/>
      <c r="C6" s="51"/>
      <c r="D6" s="19"/>
      <c r="E6" s="19"/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0</v>
      </c>
      <c r="P6" s="2">
        <f t="shared" ref="P6:P34" si="5">(H6+I6+M6+N6)*Y6</f>
        <v>0</v>
      </c>
      <c r="Q6" s="19">
        <f t="shared" ref="Q6:Q34" si="6">IF(B6&gt;1/1/2000,1,0)</f>
        <v>0</v>
      </c>
      <c r="R6" s="6">
        <f t="shared" ref="R6:R34" si="7">IF(H6&gt;0,1,IF(I6&gt;0,1,IF(M6&gt;0,1,IF(N6&gt;0,1,0))))</f>
        <v>0</v>
      </c>
      <c r="S6" s="19"/>
      <c r="V6" s="19"/>
      <c r="X6" s="43"/>
      <c r="Y6" s="49">
        <v>1</v>
      </c>
    </row>
    <row r="7" spans="1:25" x14ac:dyDescent="0.25">
      <c r="A7" s="51" t="s">
        <v>41</v>
      </c>
      <c r="B7" s="8"/>
      <c r="C7" s="51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 x14ac:dyDescent="0.25">
      <c r="A8" s="51" t="s">
        <v>42</v>
      </c>
      <c r="B8" s="8"/>
      <c r="C8" s="51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51" t="s">
        <v>43</v>
      </c>
      <c r="B9" s="8"/>
      <c r="C9" s="5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51" t="s">
        <v>44</v>
      </c>
      <c r="B10" s="8"/>
      <c r="C10" s="5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51" t="s">
        <v>45</v>
      </c>
      <c r="B11" s="8"/>
      <c r="C11" s="5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51" t="s">
        <v>46</v>
      </c>
      <c r="B12" s="8"/>
      <c r="C12" s="5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51" t="s">
        <v>47</v>
      </c>
      <c r="B13" s="8"/>
      <c r="C13" s="5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51" t="s">
        <v>48</v>
      </c>
      <c r="B14" s="8"/>
      <c r="C14" s="5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51" t="s">
        <v>49</v>
      </c>
      <c r="B15" s="8"/>
      <c r="C15" s="5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51" t="s">
        <v>50</v>
      </c>
      <c r="B16" s="8"/>
      <c r="C16" s="5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51" t="s">
        <v>51</v>
      </c>
      <c r="B17" s="8"/>
      <c r="C17" s="5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51" t="s">
        <v>52</v>
      </c>
      <c r="B18" s="8"/>
      <c r="C18" s="5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51" t="s">
        <v>53</v>
      </c>
      <c r="B19" s="8"/>
      <c r="C19" s="5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51" t="s">
        <v>54</v>
      </c>
      <c r="B20" s="8"/>
      <c r="C20" s="5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51" t="s">
        <v>55</v>
      </c>
      <c r="B21" s="8"/>
      <c r="C21" s="5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51" t="s">
        <v>56</v>
      </c>
      <c r="B22" s="8"/>
      <c r="C22" s="5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51" t="s">
        <v>57</v>
      </c>
      <c r="B23" s="8"/>
      <c r="C23" s="5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51" t="s">
        <v>58</v>
      </c>
      <c r="B24" s="8"/>
      <c r="C24" s="5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51" t="s">
        <v>59</v>
      </c>
      <c r="B25" s="8"/>
      <c r="C25" s="5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51" t="s">
        <v>60</v>
      </c>
      <c r="B26" s="8"/>
      <c r="C26" s="5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51" t="s">
        <v>61</v>
      </c>
      <c r="B27" s="8"/>
      <c r="C27" s="5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51" t="s">
        <v>62</v>
      </c>
      <c r="B28" s="8"/>
      <c r="C28" s="5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51" t="s">
        <v>63</v>
      </c>
      <c r="B29" s="8"/>
      <c r="C29" s="5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51" t="s">
        <v>64</v>
      </c>
      <c r="B30" s="8"/>
      <c r="C30" s="5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51" t="s">
        <v>65</v>
      </c>
      <c r="B31" s="8"/>
      <c r="C31" s="5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51" t="s">
        <v>66</v>
      </c>
      <c r="B32" s="8"/>
      <c r="C32" s="5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51" t="s">
        <v>67</v>
      </c>
      <c r="B33" s="8"/>
      <c r="C33" s="5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51" t="s">
        <v>68</v>
      </c>
      <c r="B34" s="8"/>
      <c r="C34" s="5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100</v>
      </c>
      <c r="P36" s="2">
        <f>SUM(P5:P35)</f>
        <v>0</v>
      </c>
      <c r="Q36" s="19">
        <f>SUM(Q5:Q35)</f>
        <v>1</v>
      </c>
      <c r="R36" s="19">
        <f>SUM(R5:R35)</f>
        <v>0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1900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0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5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5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5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5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1</v>
      </c>
      <c r="R50" s="55">
        <f>SUM(R36:R49)</f>
        <v>0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15" sqref="W15"/>
    </sheetView>
  </sheetViews>
  <sheetFormatPr defaultRowHeight="15" x14ac:dyDescent="0.25"/>
  <cols>
    <col min="1" max="1" width="7.7109375" style="51" customWidth="1"/>
    <col min="2" max="2" width="11.140625" customWidth="1"/>
    <col min="3" max="3" width="7.42578125" customWidth="1"/>
    <col min="4" max="4" width="7.140625" customWidth="1"/>
    <col min="5" max="5" width="8" style="5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5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5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76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5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51" t="s">
        <v>9</v>
      </c>
      <c r="B5" s="8">
        <v>41093</v>
      </c>
      <c r="C5" s="51" t="s">
        <v>93</v>
      </c>
      <c r="D5" s="19">
        <v>4</v>
      </c>
      <c r="E5" s="19">
        <v>2</v>
      </c>
      <c r="F5" s="14">
        <v>50</v>
      </c>
      <c r="H5" s="2">
        <f>IF(E5=S5,F5/2*MIN(T5,42),0)</f>
        <v>325</v>
      </c>
      <c r="I5" s="2">
        <f>IF(E5=S5,G5/2*MIN(U5,22),IF(E5=V5,G5/2*MIN(W5,22),0))</f>
        <v>0</v>
      </c>
      <c r="J5" s="19">
        <v>3</v>
      </c>
      <c r="K5" s="14">
        <v>25</v>
      </c>
      <c r="L5" s="14">
        <v>25</v>
      </c>
      <c r="M5" s="2">
        <f>IF(J5=S5,K5/2*MIN(T5,42),0)</f>
        <v>0</v>
      </c>
      <c r="N5" s="2">
        <f>IF(J5=S5,L5/2*MIN(U5,22),IF(J5=V5,L5/2*MIN(W5,22),0))</f>
        <v>52.5</v>
      </c>
      <c r="O5" s="17">
        <f>F5+G5+K5+L5</f>
        <v>100</v>
      </c>
      <c r="P5" s="2">
        <f>(H5+I5+M5+N5)*Y5</f>
        <v>377.5</v>
      </c>
      <c r="Q5" s="19">
        <f>IF(B5&gt;1/1/2000,1,0)</f>
        <v>1</v>
      </c>
      <c r="R5" s="6">
        <f>IF(H5&gt;0,1,IF(I5&gt;0,1,IF(M5&gt;0,1,IF(N5&gt;0,1,0))))</f>
        <v>1</v>
      </c>
      <c r="S5" s="19">
        <v>2</v>
      </c>
      <c r="T5" s="2">
        <v>13</v>
      </c>
      <c r="U5" s="2">
        <v>4.8</v>
      </c>
      <c r="V5" s="19">
        <v>3</v>
      </c>
      <c r="W5" s="2">
        <v>4.2</v>
      </c>
      <c r="X5" s="43"/>
      <c r="Y5" s="49">
        <v>1</v>
      </c>
    </row>
    <row r="6" spans="1:25" x14ac:dyDescent="0.25">
      <c r="A6" s="51" t="s">
        <v>40</v>
      </c>
      <c r="B6" s="8">
        <v>41093</v>
      </c>
      <c r="C6" s="51" t="s">
        <v>93</v>
      </c>
      <c r="D6" s="19">
        <v>5</v>
      </c>
      <c r="E6" s="19">
        <v>2</v>
      </c>
      <c r="F6" s="14">
        <v>50</v>
      </c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>
        <v>3</v>
      </c>
      <c r="K6" s="14">
        <v>25</v>
      </c>
      <c r="L6" s="14">
        <v>25</v>
      </c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6</v>
      </c>
      <c r="T6" s="2">
        <v>3.4</v>
      </c>
      <c r="U6" s="2">
        <v>2.4</v>
      </c>
      <c r="V6" s="19">
        <v>8</v>
      </c>
      <c r="W6" s="2">
        <v>3.4</v>
      </c>
      <c r="X6" s="43"/>
      <c r="Y6" s="49">
        <v>1</v>
      </c>
    </row>
    <row r="7" spans="1:25" x14ac:dyDescent="0.25">
      <c r="A7" s="51" t="s">
        <v>41</v>
      </c>
      <c r="B7" s="8">
        <v>41094</v>
      </c>
      <c r="C7" s="51" t="s">
        <v>93</v>
      </c>
      <c r="D7" s="19">
        <v>7</v>
      </c>
      <c r="E7" s="19">
        <v>4</v>
      </c>
      <c r="F7" s="14">
        <v>25</v>
      </c>
      <c r="G7" s="14">
        <v>25</v>
      </c>
      <c r="H7" s="2">
        <f t="shared" si="0"/>
        <v>0</v>
      </c>
      <c r="I7" s="2">
        <f t="shared" si="1"/>
        <v>42.5</v>
      </c>
      <c r="J7" s="19">
        <v>6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42.5</v>
      </c>
      <c r="Q7" s="19">
        <f t="shared" si="6"/>
        <v>1</v>
      </c>
      <c r="R7" s="6">
        <f t="shared" si="7"/>
        <v>1</v>
      </c>
      <c r="S7" s="19">
        <v>10</v>
      </c>
      <c r="T7" s="2">
        <v>5.2</v>
      </c>
      <c r="U7" s="2">
        <v>2.8</v>
      </c>
      <c r="V7" s="19">
        <v>4</v>
      </c>
      <c r="W7" s="2">
        <v>3.4</v>
      </c>
      <c r="X7" s="43"/>
      <c r="Y7" s="49">
        <v>1</v>
      </c>
    </row>
    <row r="8" spans="1:25" x14ac:dyDescent="0.25">
      <c r="A8" s="51" t="s">
        <v>42</v>
      </c>
      <c r="B8" s="8">
        <v>41094</v>
      </c>
      <c r="C8" s="51" t="s">
        <v>100</v>
      </c>
      <c r="D8" s="19">
        <v>5</v>
      </c>
      <c r="E8" s="19">
        <v>2</v>
      </c>
      <c r="F8" s="14">
        <v>25</v>
      </c>
      <c r="G8" s="14">
        <v>25</v>
      </c>
      <c r="H8" s="2">
        <f t="shared" si="0"/>
        <v>0</v>
      </c>
      <c r="I8" s="2">
        <f t="shared" si="1"/>
        <v>0</v>
      </c>
      <c r="J8" s="19">
        <v>5</v>
      </c>
      <c r="K8" s="14">
        <v>25</v>
      </c>
      <c r="L8" s="14">
        <v>25</v>
      </c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7</v>
      </c>
      <c r="T8" s="2">
        <v>7</v>
      </c>
      <c r="U8" s="2">
        <v>3.6</v>
      </c>
      <c r="V8" s="19">
        <v>1</v>
      </c>
      <c r="W8" s="2">
        <v>3.4</v>
      </c>
      <c r="X8" s="43"/>
      <c r="Y8" s="49">
        <v>1</v>
      </c>
    </row>
    <row r="9" spans="1:25" x14ac:dyDescent="0.25">
      <c r="A9" s="51" t="s">
        <v>43</v>
      </c>
      <c r="B9" s="8">
        <v>41095</v>
      </c>
      <c r="C9" s="51" t="s">
        <v>103</v>
      </c>
      <c r="D9" s="19">
        <v>6</v>
      </c>
      <c r="E9" s="19">
        <v>2</v>
      </c>
      <c r="F9" s="14">
        <v>50</v>
      </c>
      <c r="H9" s="2">
        <f t="shared" si="0"/>
        <v>0</v>
      </c>
      <c r="I9" s="2">
        <f t="shared" si="1"/>
        <v>0</v>
      </c>
      <c r="J9" s="19">
        <v>10</v>
      </c>
      <c r="K9" s="14">
        <v>25</v>
      </c>
      <c r="L9" s="14">
        <v>25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 t="s">
        <v>104</v>
      </c>
      <c r="T9" s="2">
        <v>7.8</v>
      </c>
      <c r="U9" s="2">
        <v>4.8</v>
      </c>
      <c r="V9" s="19">
        <v>5</v>
      </c>
      <c r="W9" s="2">
        <v>6.6</v>
      </c>
      <c r="X9" s="43"/>
      <c r="Y9" s="49">
        <v>1</v>
      </c>
    </row>
    <row r="10" spans="1:25" x14ac:dyDescent="0.25">
      <c r="A10" s="51" t="s">
        <v>44</v>
      </c>
      <c r="B10" s="8">
        <v>41095</v>
      </c>
      <c r="C10" s="51" t="s">
        <v>103</v>
      </c>
      <c r="D10" s="19">
        <v>7</v>
      </c>
      <c r="E10" s="19">
        <v>5</v>
      </c>
      <c r="F10" s="14">
        <v>50</v>
      </c>
      <c r="H10" s="2">
        <f t="shared" si="0"/>
        <v>0</v>
      </c>
      <c r="I10" s="2">
        <f t="shared" si="1"/>
        <v>0</v>
      </c>
      <c r="J10" s="19">
        <v>1</v>
      </c>
      <c r="K10" s="14">
        <v>25</v>
      </c>
      <c r="L10" s="14">
        <v>25</v>
      </c>
      <c r="M10" s="2">
        <f t="shared" si="2"/>
        <v>0</v>
      </c>
      <c r="N10" s="2">
        <f t="shared" si="3"/>
        <v>95</v>
      </c>
      <c r="O10" s="17">
        <f t="shared" si="4"/>
        <v>100</v>
      </c>
      <c r="P10" s="2">
        <f t="shared" si="5"/>
        <v>95</v>
      </c>
      <c r="Q10" s="19">
        <f t="shared" si="6"/>
        <v>1</v>
      </c>
      <c r="R10" s="6">
        <f t="shared" si="7"/>
        <v>1</v>
      </c>
      <c r="S10" s="19">
        <v>2</v>
      </c>
      <c r="T10" s="2">
        <v>4.8</v>
      </c>
      <c r="U10" s="2">
        <v>3</v>
      </c>
      <c r="V10" s="19">
        <v>1</v>
      </c>
      <c r="W10" s="2">
        <v>7.6</v>
      </c>
      <c r="X10" s="43"/>
      <c r="Y10" s="49">
        <v>1</v>
      </c>
    </row>
    <row r="11" spans="1:25" x14ac:dyDescent="0.25">
      <c r="A11" s="51" t="s">
        <v>45</v>
      </c>
      <c r="B11" s="8">
        <v>41096</v>
      </c>
      <c r="C11" s="51" t="s">
        <v>93</v>
      </c>
      <c r="D11" s="19">
        <v>5</v>
      </c>
      <c r="E11" s="19">
        <v>5</v>
      </c>
      <c r="F11" s="14">
        <v>25</v>
      </c>
      <c r="G11" s="14">
        <v>25</v>
      </c>
      <c r="H11" s="2">
        <f t="shared" si="0"/>
        <v>0</v>
      </c>
      <c r="I11" s="2">
        <f t="shared" si="1"/>
        <v>87.5</v>
      </c>
      <c r="J11" s="19">
        <v>6</v>
      </c>
      <c r="K11" s="14">
        <v>25</v>
      </c>
      <c r="L11" s="14">
        <v>25</v>
      </c>
      <c r="M11" s="2">
        <f t="shared" si="2"/>
        <v>0</v>
      </c>
      <c r="N11" s="2">
        <f t="shared" si="3"/>
        <v>0</v>
      </c>
      <c r="O11" s="17">
        <f t="shared" si="4"/>
        <v>100</v>
      </c>
      <c r="P11" s="2">
        <f t="shared" si="5"/>
        <v>87.5</v>
      </c>
      <c r="Q11" s="19">
        <f t="shared" si="6"/>
        <v>1</v>
      </c>
      <c r="R11" s="6">
        <f t="shared" si="7"/>
        <v>1</v>
      </c>
      <c r="S11" s="19">
        <v>8</v>
      </c>
      <c r="T11" s="2">
        <v>5.6</v>
      </c>
      <c r="U11" s="2">
        <v>3.8</v>
      </c>
      <c r="V11" s="19">
        <v>5</v>
      </c>
      <c r="W11" s="2">
        <v>7</v>
      </c>
      <c r="X11" s="43"/>
      <c r="Y11" s="49">
        <v>1</v>
      </c>
    </row>
    <row r="12" spans="1:25" x14ac:dyDescent="0.25">
      <c r="A12" s="51" t="s">
        <v>46</v>
      </c>
      <c r="B12" s="8">
        <v>41096</v>
      </c>
      <c r="C12" s="51" t="s">
        <v>93</v>
      </c>
      <c r="D12" s="19">
        <v>6</v>
      </c>
      <c r="E12" s="19">
        <v>9</v>
      </c>
      <c r="F12" s="14">
        <v>25</v>
      </c>
      <c r="G12" s="14">
        <v>25</v>
      </c>
      <c r="H12" s="2">
        <f t="shared" si="0"/>
        <v>0</v>
      </c>
      <c r="I12" s="2">
        <f t="shared" si="1"/>
        <v>0</v>
      </c>
      <c r="J12" s="19">
        <v>10</v>
      </c>
      <c r="K12" s="14">
        <v>25</v>
      </c>
      <c r="L12" s="14">
        <v>25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0</v>
      </c>
      <c r="Q12" s="19">
        <f t="shared" si="6"/>
        <v>1</v>
      </c>
      <c r="R12" s="6">
        <f t="shared" si="7"/>
        <v>0</v>
      </c>
      <c r="S12" s="19">
        <v>8</v>
      </c>
      <c r="T12" s="2">
        <v>3.4</v>
      </c>
      <c r="U12" s="2">
        <v>2.8</v>
      </c>
      <c r="V12" s="19">
        <v>7</v>
      </c>
      <c r="W12" s="2">
        <v>5</v>
      </c>
      <c r="X12" s="43"/>
      <c r="Y12" s="49">
        <v>1</v>
      </c>
    </row>
    <row r="13" spans="1:25" x14ac:dyDescent="0.25">
      <c r="A13" s="51" t="s">
        <v>47</v>
      </c>
      <c r="B13" s="8">
        <v>41097</v>
      </c>
      <c r="C13" s="51" t="s">
        <v>88</v>
      </c>
      <c r="D13" s="19">
        <v>9</v>
      </c>
      <c r="E13" s="19">
        <v>6</v>
      </c>
      <c r="F13" s="14">
        <v>80</v>
      </c>
      <c r="H13" s="2">
        <f t="shared" si="0"/>
        <v>112</v>
      </c>
      <c r="I13" s="2">
        <f t="shared" si="1"/>
        <v>0</v>
      </c>
      <c r="J13" s="19">
        <v>4</v>
      </c>
      <c r="K13" s="14">
        <v>20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168</v>
      </c>
      <c r="Q13" s="19">
        <f t="shared" si="6"/>
        <v>1</v>
      </c>
      <c r="R13" s="6">
        <f t="shared" si="7"/>
        <v>1</v>
      </c>
      <c r="S13" s="19">
        <v>6</v>
      </c>
      <c r="T13" s="2">
        <v>2.8</v>
      </c>
      <c r="U13" s="2">
        <v>2.2000000000000002</v>
      </c>
      <c r="V13" s="19">
        <v>2</v>
      </c>
      <c r="W13" s="2">
        <v>2.6</v>
      </c>
      <c r="X13" s="43"/>
      <c r="Y13" s="49">
        <v>1.5</v>
      </c>
    </row>
    <row r="14" spans="1:25" x14ac:dyDescent="0.25">
      <c r="A14" s="51" t="s">
        <v>48</v>
      </c>
      <c r="B14" s="8">
        <v>41097</v>
      </c>
      <c r="C14" s="51" t="s">
        <v>88</v>
      </c>
      <c r="D14" s="19">
        <v>8</v>
      </c>
      <c r="E14" s="19">
        <v>2</v>
      </c>
      <c r="F14" s="14">
        <v>25</v>
      </c>
      <c r="G14" s="14">
        <v>25</v>
      </c>
      <c r="H14" s="2">
        <f t="shared" si="0"/>
        <v>0</v>
      </c>
      <c r="I14" s="2">
        <f t="shared" si="1"/>
        <v>0</v>
      </c>
      <c r="J14" s="19">
        <v>3</v>
      </c>
      <c r="K14" s="14">
        <v>25</v>
      </c>
      <c r="L14" s="14">
        <v>25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5</v>
      </c>
      <c r="T14" s="2">
        <v>8</v>
      </c>
      <c r="U14" s="2">
        <v>3.8</v>
      </c>
      <c r="V14" s="19">
        <v>7</v>
      </c>
      <c r="W14" s="2">
        <v>7.2</v>
      </c>
      <c r="X14" s="43"/>
      <c r="Y14" s="49">
        <v>1</v>
      </c>
    </row>
    <row r="15" spans="1:25" x14ac:dyDescent="0.25">
      <c r="A15" s="51" t="s">
        <v>49</v>
      </c>
      <c r="B15" s="8"/>
      <c r="C15" s="5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51" t="s">
        <v>50</v>
      </c>
      <c r="B16" s="8"/>
      <c r="C16" s="5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51" t="s">
        <v>51</v>
      </c>
      <c r="B17" s="8"/>
      <c r="C17" s="5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51" t="s">
        <v>52</v>
      </c>
      <c r="B18" s="8"/>
      <c r="C18" s="5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51" t="s">
        <v>53</v>
      </c>
      <c r="B19" s="8"/>
      <c r="C19" s="5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51" t="s">
        <v>54</v>
      </c>
      <c r="B20" s="8"/>
      <c r="C20" s="5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51" t="s">
        <v>55</v>
      </c>
      <c r="B21" s="8"/>
      <c r="C21" s="5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51" t="s">
        <v>56</v>
      </c>
      <c r="B22" s="8"/>
      <c r="C22" s="5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51" t="s">
        <v>57</v>
      </c>
      <c r="B23" s="8"/>
      <c r="C23" s="5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51" t="s">
        <v>58</v>
      </c>
      <c r="B24" s="8"/>
      <c r="C24" s="5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51" t="s">
        <v>59</v>
      </c>
      <c r="B25" s="8"/>
      <c r="C25" s="5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51" t="s">
        <v>60</v>
      </c>
      <c r="B26" s="8"/>
      <c r="C26" s="5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51" t="s">
        <v>61</v>
      </c>
      <c r="B27" s="8"/>
      <c r="C27" s="5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51" t="s">
        <v>62</v>
      </c>
      <c r="B28" s="8"/>
      <c r="C28" s="5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51" t="s">
        <v>63</v>
      </c>
      <c r="B29" s="8"/>
      <c r="C29" s="5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51" t="s">
        <v>64</v>
      </c>
      <c r="B30" s="8"/>
      <c r="C30" s="5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51" t="s">
        <v>65</v>
      </c>
      <c r="B31" s="8"/>
      <c r="C31" s="5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51" t="s">
        <v>66</v>
      </c>
      <c r="B32" s="8"/>
      <c r="C32" s="5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51" t="s">
        <v>67</v>
      </c>
      <c r="B33" s="8"/>
      <c r="C33" s="5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51" t="s">
        <v>68</v>
      </c>
      <c r="B34" s="8"/>
      <c r="C34" s="5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1000</v>
      </c>
      <c r="P36" s="2">
        <f>SUM(P5:P35)</f>
        <v>770.5</v>
      </c>
      <c r="Q36" s="19">
        <f>SUM(Q5:Q35)</f>
        <v>10</v>
      </c>
      <c r="R36" s="19">
        <f>SUM(R5:R35)</f>
        <v>5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1770.5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0.5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885.25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5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5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5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5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10</v>
      </c>
      <c r="R50" s="55">
        <f>SUM(R36:R49)</f>
        <v>5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B8" sqref="B8"/>
    </sheetView>
  </sheetViews>
  <sheetFormatPr defaultRowHeight="15" x14ac:dyDescent="0.25"/>
  <cols>
    <col min="1" max="1" width="7.7109375" style="61" customWidth="1"/>
    <col min="2" max="2" width="11.140625" customWidth="1"/>
    <col min="3" max="3" width="7.42578125" customWidth="1"/>
    <col min="4" max="4" width="7.140625" customWidth="1"/>
    <col min="5" max="5" width="8" style="6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79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61" t="s">
        <v>9</v>
      </c>
      <c r="B5" s="8">
        <v>41093</v>
      </c>
      <c r="C5" s="61" t="s">
        <v>94</v>
      </c>
      <c r="D5" s="19">
        <v>5</v>
      </c>
      <c r="E5" s="19">
        <v>10</v>
      </c>
      <c r="F5" s="14">
        <v>50</v>
      </c>
      <c r="G5" s="14">
        <v>50</v>
      </c>
      <c r="H5" s="2">
        <f>IF(E5=S5,F5/2*MIN(T5,42),0)</f>
        <v>0</v>
      </c>
      <c r="I5" s="2">
        <f>IF(E5=S5,G5/2*MIN(U5,22),IF(E5=V5,G5/2*MIN(W5,22),0))</f>
        <v>0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0</v>
      </c>
      <c r="Q5" s="19">
        <f>IF(B5&gt;1/1/2000,1,0)</f>
        <v>1</v>
      </c>
      <c r="R5" s="6">
        <f>IF(H5&gt;0,1,IF(I5&gt;0,1,IF(M5&gt;0,1,IF(N5&gt;0,1,0))))</f>
        <v>0</v>
      </c>
      <c r="S5" s="19">
        <v>3</v>
      </c>
      <c r="T5" s="2">
        <v>27.6</v>
      </c>
      <c r="U5" s="2">
        <v>12.6</v>
      </c>
      <c r="V5" s="19">
        <v>1</v>
      </c>
      <c r="W5" s="2">
        <v>14.4</v>
      </c>
      <c r="X5" s="43"/>
      <c r="Y5" s="49">
        <v>1</v>
      </c>
    </row>
    <row r="6" spans="1:25" x14ac:dyDescent="0.25">
      <c r="A6" s="61" t="s">
        <v>40</v>
      </c>
      <c r="B6" s="8">
        <v>41095</v>
      </c>
      <c r="C6" s="61" t="s">
        <v>94</v>
      </c>
      <c r="D6" s="19">
        <v>6</v>
      </c>
      <c r="E6" s="19">
        <v>1</v>
      </c>
      <c r="F6" s="14">
        <v>25</v>
      </c>
      <c r="G6" s="14">
        <v>25</v>
      </c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>
        <v>4</v>
      </c>
      <c r="K6" s="14">
        <v>25</v>
      </c>
      <c r="L6" s="14">
        <v>25</v>
      </c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5</v>
      </c>
      <c r="T6" s="2">
        <v>8.4</v>
      </c>
      <c r="U6" s="2">
        <v>3.6</v>
      </c>
      <c r="V6" s="19">
        <v>2</v>
      </c>
      <c r="W6" s="2">
        <v>3.4</v>
      </c>
      <c r="X6" s="43"/>
      <c r="Y6" s="49">
        <v>1</v>
      </c>
    </row>
    <row r="7" spans="1:25" x14ac:dyDescent="0.25">
      <c r="A7" s="61" t="s">
        <v>41</v>
      </c>
      <c r="B7" s="8">
        <v>41096</v>
      </c>
      <c r="C7" s="61" t="s">
        <v>96</v>
      </c>
      <c r="D7" s="19">
        <v>1</v>
      </c>
      <c r="E7" s="19">
        <v>3</v>
      </c>
      <c r="F7" s="14">
        <v>50</v>
      </c>
      <c r="G7" s="14">
        <v>50</v>
      </c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6</v>
      </c>
      <c r="T7" s="2">
        <v>33.200000000000003</v>
      </c>
      <c r="U7" s="2">
        <v>15.2</v>
      </c>
      <c r="V7" s="19">
        <v>4</v>
      </c>
      <c r="W7" s="2">
        <v>10.8</v>
      </c>
      <c r="X7" s="43"/>
      <c r="Y7" s="49">
        <v>1</v>
      </c>
    </row>
    <row r="8" spans="1:25" x14ac:dyDescent="0.25">
      <c r="A8" s="61" t="s">
        <v>42</v>
      </c>
      <c r="B8" s="8"/>
      <c r="C8" s="61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61" t="s">
        <v>43</v>
      </c>
      <c r="B9" s="8"/>
      <c r="C9" s="6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61" t="s">
        <v>44</v>
      </c>
      <c r="B10" s="8"/>
      <c r="C10" s="6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61" t="s">
        <v>45</v>
      </c>
      <c r="B11" s="8"/>
      <c r="C11" s="6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61" t="s">
        <v>46</v>
      </c>
      <c r="B12" s="8"/>
      <c r="C12" s="6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61" t="s">
        <v>47</v>
      </c>
      <c r="B13" s="8"/>
      <c r="C13" s="6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61" t="s">
        <v>48</v>
      </c>
      <c r="B14" s="8"/>
      <c r="C14" s="6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61" t="s">
        <v>49</v>
      </c>
      <c r="B15" s="8"/>
      <c r="C15" s="6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61" t="s">
        <v>50</v>
      </c>
      <c r="B16" s="8"/>
      <c r="C16" s="6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61" t="s">
        <v>51</v>
      </c>
      <c r="B17" s="8"/>
      <c r="C17" s="6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61" t="s">
        <v>52</v>
      </c>
      <c r="B18" s="8"/>
      <c r="C18" s="6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61" t="s">
        <v>53</v>
      </c>
      <c r="B19" s="8"/>
      <c r="C19" s="6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61" t="s">
        <v>54</v>
      </c>
      <c r="B20" s="8"/>
      <c r="C20" s="6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61" t="s">
        <v>55</v>
      </c>
      <c r="B21" s="8"/>
      <c r="C21" s="6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61" t="s">
        <v>56</v>
      </c>
      <c r="B22" s="8"/>
      <c r="C22" s="6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61" t="s">
        <v>57</v>
      </c>
      <c r="B23" s="8"/>
      <c r="C23" s="6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61" t="s">
        <v>58</v>
      </c>
      <c r="B24" s="8"/>
      <c r="C24" s="6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61" t="s">
        <v>59</v>
      </c>
      <c r="B25" s="8"/>
      <c r="C25" s="6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61" t="s">
        <v>60</v>
      </c>
      <c r="B26" s="8"/>
      <c r="C26" s="6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61" t="s">
        <v>61</v>
      </c>
      <c r="B27" s="8"/>
      <c r="C27" s="6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61" t="s">
        <v>62</v>
      </c>
      <c r="B28" s="8"/>
      <c r="C28" s="6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61" t="s">
        <v>63</v>
      </c>
      <c r="B29" s="8"/>
      <c r="C29" s="6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61" t="s">
        <v>64</v>
      </c>
      <c r="B30" s="8"/>
      <c r="C30" s="6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61" t="s">
        <v>65</v>
      </c>
      <c r="B31" s="8"/>
      <c r="C31" s="6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61" t="s">
        <v>66</v>
      </c>
      <c r="B32" s="8"/>
      <c r="C32" s="6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61" t="s">
        <v>67</v>
      </c>
      <c r="B33" s="8"/>
      <c r="C33" s="6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61" t="s">
        <v>68</v>
      </c>
      <c r="B34" s="8"/>
      <c r="C34" s="6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300</v>
      </c>
      <c r="P36" s="2">
        <f>SUM(P5:P35)</f>
        <v>0</v>
      </c>
      <c r="Q36" s="19">
        <f>SUM(Q5:Q35)</f>
        <v>3</v>
      </c>
      <c r="R36" s="19">
        <f>SUM(R5:R35)</f>
        <v>0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1700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0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6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6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6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6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3</v>
      </c>
      <c r="R50" s="55">
        <f>SUM(R36:R49)</f>
        <v>0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topLeftCell="M1" zoomScaleNormal="100" workbookViewId="0">
      <selection activeCell="W9" sqref="W9"/>
    </sheetView>
  </sheetViews>
  <sheetFormatPr defaultRowHeight="15" x14ac:dyDescent="0.25"/>
  <cols>
    <col min="1" max="1" width="7.7109375" style="61" customWidth="1"/>
    <col min="2" max="2" width="11.140625" customWidth="1"/>
    <col min="3" max="3" width="7.42578125" customWidth="1"/>
    <col min="4" max="4" width="7.140625" customWidth="1"/>
    <col min="5" max="5" width="8" style="6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81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61" t="s">
        <v>9</v>
      </c>
      <c r="B5" s="8">
        <v>41091</v>
      </c>
      <c r="C5" s="61" t="s">
        <v>85</v>
      </c>
      <c r="D5" s="19">
        <v>9</v>
      </c>
      <c r="E5" s="19">
        <v>2</v>
      </c>
      <c r="G5" s="14">
        <v>50</v>
      </c>
      <c r="H5" s="2">
        <f>IF(E5=S5,F5/2*MIN(T5,42),0)</f>
        <v>0</v>
      </c>
      <c r="I5" s="2">
        <f>IF(E5=S5,G5/2*MIN(U5,22),IF(E5=V5,G5/2*MIN(W5,22),0))</f>
        <v>270</v>
      </c>
      <c r="J5" s="19">
        <v>5</v>
      </c>
      <c r="K5" s="14"/>
      <c r="L5" s="14">
        <v>50</v>
      </c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270</v>
      </c>
      <c r="Q5" s="19">
        <f>IF(B5&gt;1/1/2000,1,0)</f>
        <v>1</v>
      </c>
      <c r="R5" s="6">
        <f>IF(H5&gt;0,1,IF(I5&gt;0,1,IF(M5&gt;0,1,IF(N5&gt;0,1,0))))</f>
        <v>1</v>
      </c>
      <c r="S5" s="19">
        <v>2</v>
      </c>
      <c r="T5" s="2">
        <v>23.8</v>
      </c>
      <c r="U5" s="2">
        <v>10.8</v>
      </c>
      <c r="V5" s="19">
        <v>3</v>
      </c>
      <c r="W5" s="2">
        <v>3.6</v>
      </c>
      <c r="X5" s="43"/>
      <c r="Y5" s="49">
        <v>1</v>
      </c>
    </row>
    <row r="6" spans="1:25" x14ac:dyDescent="0.25">
      <c r="A6" s="61" t="s">
        <v>40</v>
      </c>
      <c r="B6" s="8">
        <v>41097</v>
      </c>
      <c r="C6" s="61" t="s">
        <v>88</v>
      </c>
      <c r="D6" s="19">
        <v>9</v>
      </c>
      <c r="E6" s="19">
        <v>2</v>
      </c>
      <c r="G6" s="14">
        <v>50</v>
      </c>
      <c r="H6" s="2">
        <f t="shared" ref="H6:H34" si="0">IF(E6=S6,F6/2*MIN(T6,42),0)</f>
        <v>0</v>
      </c>
      <c r="I6" s="2">
        <f t="shared" ref="I6:I34" si="1">IF(E6=S6,G6/2*MIN(U6,22),IF(E6=V6,G6/2*MIN(W6,22),0))</f>
        <v>65</v>
      </c>
      <c r="J6" s="19">
        <v>3</v>
      </c>
      <c r="K6" s="14"/>
      <c r="L6" s="14">
        <v>50</v>
      </c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97.5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6</v>
      </c>
      <c r="T6" s="2">
        <v>2.8</v>
      </c>
      <c r="U6" s="2">
        <v>2.2000000000000002</v>
      </c>
      <c r="V6" s="19">
        <v>2</v>
      </c>
      <c r="W6" s="2">
        <v>2.6</v>
      </c>
      <c r="X6" s="43"/>
      <c r="Y6" s="49">
        <v>1.5</v>
      </c>
    </row>
    <row r="7" spans="1:25" x14ac:dyDescent="0.25">
      <c r="A7" s="61" t="s">
        <v>41</v>
      </c>
      <c r="B7" s="8">
        <v>41097</v>
      </c>
      <c r="C7" s="61" t="s">
        <v>107</v>
      </c>
      <c r="D7" s="19">
        <v>8</v>
      </c>
      <c r="E7" s="19">
        <v>5</v>
      </c>
      <c r="G7" s="14">
        <v>100</v>
      </c>
      <c r="H7" s="2">
        <f t="shared" si="0"/>
        <v>0</v>
      </c>
      <c r="I7" s="2">
        <f t="shared" si="1"/>
        <v>360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360</v>
      </c>
      <c r="Q7" s="19">
        <f t="shared" si="6"/>
        <v>1</v>
      </c>
      <c r="R7" s="6">
        <f t="shared" si="7"/>
        <v>1</v>
      </c>
      <c r="S7" s="19">
        <v>5</v>
      </c>
      <c r="T7" s="2">
        <v>24</v>
      </c>
      <c r="U7" s="2">
        <v>7.2</v>
      </c>
      <c r="V7" s="19">
        <v>3</v>
      </c>
      <c r="W7" s="2">
        <v>2.6</v>
      </c>
      <c r="X7" s="43"/>
      <c r="Y7" s="49">
        <v>1</v>
      </c>
    </row>
    <row r="8" spans="1:25" x14ac:dyDescent="0.25">
      <c r="A8" s="61" t="s">
        <v>42</v>
      </c>
      <c r="B8" s="8">
        <v>41097</v>
      </c>
      <c r="C8" s="61" t="s">
        <v>88</v>
      </c>
      <c r="D8" s="19">
        <v>8</v>
      </c>
      <c r="E8" s="19">
        <v>8</v>
      </c>
      <c r="G8" s="14">
        <v>100</v>
      </c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5</v>
      </c>
      <c r="T8" s="2">
        <v>8</v>
      </c>
      <c r="U8" s="2">
        <v>3.8</v>
      </c>
      <c r="V8" s="19">
        <v>7</v>
      </c>
      <c r="W8" s="2">
        <v>7.2</v>
      </c>
      <c r="X8" s="43"/>
      <c r="Y8" s="49">
        <v>1</v>
      </c>
    </row>
    <row r="9" spans="1:25" x14ac:dyDescent="0.25">
      <c r="A9" s="61" t="s">
        <v>43</v>
      </c>
      <c r="B9" s="8"/>
      <c r="C9" s="6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61" t="s">
        <v>44</v>
      </c>
      <c r="B10" s="8"/>
      <c r="C10" s="6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61" t="s">
        <v>45</v>
      </c>
      <c r="B11" s="8"/>
      <c r="C11" s="6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61" t="s">
        <v>46</v>
      </c>
      <c r="B12" s="8"/>
      <c r="C12" s="6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61" t="s">
        <v>47</v>
      </c>
      <c r="B13" s="8"/>
      <c r="C13" s="6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61" t="s">
        <v>48</v>
      </c>
      <c r="B14" s="8"/>
      <c r="C14" s="6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61" t="s">
        <v>49</v>
      </c>
      <c r="B15" s="8"/>
      <c r="C15" s="6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61" t="s">
        <v>50</v>
      </c>
      <c r="B16" s="8"/>
      <c r="C16" s="6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61" t="s">
        <v>51</v>
      </c>
      <c r="B17" s="8"/>
      <c r="C17" s="6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61" t="s">
        <v>52</v>
      </c>
      <c r="B18" s="8"/>
      <c r="C18" s="6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61" t="s">
        <v>53</v>
      </c>
      <c r="B19" s="8"/>
      <c r="C19" s="6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61" t="s">
        <v>54</v>
      </c>
      <c r="B20" s="8"/>
      <c r="C20" s="6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61" t="s">
        <v>55</v>
      </c>
      <c r="B21" s="8"/>
      <c r="C21" s="6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61" t="s">
        <v>56</v>
      </c>
      <c r="B22" s="8"/>
      <c r="C22" s="6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61" t="s">
        <v>57</v>
      </c>
      <c r="B23" s="8"/>
      <c r="C23" s="6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61" t="s">
        <v>58</v>
      </c>
      <c r="B24" s="8"/>
      <c r="C24" s="6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61" t="s">
        <v>59</v>
      </c>
      <c r="B25" s="8"/>
      <c r="C25" s="6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61" t="s">
        <v>60</v>
      </c>
      <c r="B26" s="8"/>
      <c r="C26" s="6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61" t="s">
        <v>61</v>
      </c>
      <c r="B27" s="8"/>
      <c r="C27" s="6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61" t="s">
        <v>62</v>
      </c>
      <c r="B28" s="8"/>
      <c r="C28" s="6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61" t="s">
        <v>63</v>
      </c>
      <c r="B29" s="8"/>
      <c r="C29" s="6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61" t="s">
        <v>64</v>
      </c>
      <c r="B30" s="8"/>
      <c r="C30" s="6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61" t="s">
        <v>65</v>
      </c>
      <c r="B31" s="8"/>
      <c r="C31" s="6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61" t="s">
        <v>66</v>
      </c>
      <c r="B32" s="8"/>
      <c r="C32" s="6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61" t="s">
        <v>67</v>
      </c>
      <c r="B33" s="8"/>
      <c r="C33" s="6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61" t="s">
        <v>68</v>
      </c>
      <c r="B34" s="8"/>
      <c r="C34" s="6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400</v>
      </c>
      <c r="P36" s="2">
        <f>SUM(P5:P35)</f>
        <v>727.5</v>
      </c>
      <c r="Q36" s="19">
        <f>SUM(Q5:Q35)</f>
        <v>4</v>
      </c>
      <c r="R36" s="19">
        <f>SUM(R5:R35)</f>
        <v>3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2327.5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0.75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1745.625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6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6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6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6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4</v>
      </c>
      <c r="R50" s="55">
        <f>SUM(R36:R49)</f>
        <v>3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B8" sqref="B8"/>
    </sheetView>
  </sheetViews>
  <sheetFormatPr defaultRowHeight="15" x14ac:dyDescent="0.25"/>
  <cols>
    <col min="1" max="1" width="7.7109375" style="61" customWidth="1"/>
    <col min="2" max="2" width="11.140625" customWidth="1"/>
    <col min="3" max="3" width="7.42578125" customWidth="1"/>
    <col min="4" max="4" width="7.140625" customWidth="1"/>
    <col min="5" max="5" width="8" style="6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83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61" t="s">
        <v>9</v>
      </c>
      <c r="B5" s="8">
        <v>41093</v>
      </c>
      <c r="C5" s="61" t="s">
        <v>92</v>
      </c>
      <c r="D5" s="19">
        <v>2</v>
      </c>
      <c r="E5" s="19">
        <v>4</v>
      </c>
      <c r="F5" s="14">
        <v>25</v>
      </c>
      <c r="G5" s="14">
        <v>25</v>
      </c>
      <c r="H5" s="2">
        <f>IF(E5=S5,F5/2*MIN(T5,42),0)</f>
        <v>522.5</v>
      </c>
      <c r="I5" s="2">
        <f>IF(E5=S5,G5/2*MIN(U5,22),IF(E5=V5,G5/2*MIN(W5,22),0))</f>
        <v>190</v>
      </c>
      <c r="J5" s="19">
        <v>3</v>
      </c>
      <c r="K5" s="14">
        <v>25</v>
      </c>
      <c r="L5" s="14">
        <v>25</v>
      </c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712.5</v>
      </c>
      <c r="Q5" s="19">
        <f>IF(B5&gt;1/1/2000,1,0)</f>
        <v>1</v>
      </c>
      <c r="R5" s="6">
        <f>IF(H5&gt;0,1,IF(I5&gt;0,1,IF(M5&gt;0,1,IF(N5&gt;0,1,0))))</f>
        <v>1</v>
      </c>
      <c r="S5" s="19">
        <v>4</v>
      </c>
      <c r="T5" s="2">
        <v>41.8</v>
      </c>
      <c r="U5" s="2">
        <v>15.2</v>
      </c>
      <c r="V5" s="19">
        <v>6</v>
      </c>
      <c r="W5" s="2">
        <v>25</v>
      </c>
      <c r="X5" s="43"/>
      <c r="Y5" s="49">
        <v>1</v>
      </c>
    </row>
    <row r="6" spans="1:25" x14ac:dyDescent="0.25">
      <c r="A6" s="61" t="s">
        <v>40</v>
      </c>
      <c r="B6" s="8">
        <v>41093</v>
      </c>
      <c r="C6" s="61" t="s">
        <v>92</v>
      </c>
      <c r="D6" s="19">
        <v>6</v>
      </c>
      <c r="E6" s="19">
        <v>1</v>
      </c>
      <c r="F6" s="14">
        <v>25</v>
      </c>
      <c r="G6" s="14">
        <v>25</v>
      </c>
      <c r="H6" s="2">
        <f t="shared" ref="H6:H34" si="0">IF(E6=S6,F6/2*MIN(T6,42),0)</f>
        <v>114.99999999999999</v>
      </c>
      <c r="I6" s="2">
        <f t="shared" ref="I6:I34" si="1">IF(E6=S6,G6/2*MIN(U6,22),IF(E6=V6,G6/2*MIN(W6,22),0))</f>
        <v>52.5</v>
      </c>
      <c r="J6" s="19">
        <v>3</v>
      </c>
      <c r="K6" s="14">
        <v>25</v>
      </c>
      <c r="L6" s="14">
        <v>25</v>
      </c>
      <c r="M6" s="2">
        <f t="shared" ref="M6:M34" si="2">IF(J6=S6,K6/2*MIN(T6,42),0)</f>
        <v>0</v>
      </c>
      <c r="N6" s="2">
        <f t="shared" ref="N6:N34" si="3">IF(J6=S6,L6/2*MIN(U6,22),IF(J6=V6,L6/2*MIN(W6,22),0))</f>
        <v>60</v>
      </c>
      <c r="O6" s="17">
        <f t="shared" ref="O6:O34" si="4">F6+G6+K6+L6</f>
        <v>100</v>
      </c>
      <c r="P6" s="2">
        <f t="shared" ref="P6:P34" si="5">(H6+I6+M6+N6)*Y6</f>
        <v>227.5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1</v>
      </c>
      <c r="T6" s="2">
        <v>9.1999999999999993</v>
      </c>
      <c r="U6" s="2">
        <v>4.2</v>
      </c>
      <c r="V6" s="19">
        <v>3</v>
      </c>
      <c r="W6" s="2">
        <v>4.8</v>
      </c>
      <c r="X6" s="43"/>
      <c r="Y6" s="49">
        <v>1</v>
      </c>
    </row>
    <row r="7" spans="1:25" x14ac:dyDescent="0.25">
      <c r="A7" s="61" t="s">
        <v>41</v>
      </c>
      <c r="B7" s="8">
        <v>41095</v>
      </c>
      <c r="C7" s="61" t="s">
        <v>90</v>
      </c>
      <c r="D7" s="19">
        <v>5</v>
      </c>
      <c r="E7" s="19">
        <v>2</v>
      </c>
      <c r="F7" s="14">
        <v>25</v>
      </c>
      <c r="G7" s="14">
        <v>25</v>
      </c>
      <c r="H7" s="2">
        <f t="shared" si="0"/>
        <v>0</v>
      </c>
      <c r="I7" s="2">
        <f t="shared" si="1"/>
        <v>0</v>
      </c>
      <c r="J7" s="19">
        <v>7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8</v>
      </c>
      <c r="T7" s="2">
        <v>16.600000000000001</v>
      </c>
      <c r="U7" s="2">
        <v>7.7</v>
      </c>
      <c r="V7" s="19">
        <v>5</v>
      </c>
      <c r="W7" s="2">
        <v>7.6</v>
      </c>
      <c r="X7" s="43"/>
      <c r="Y7" s="49">
        <v>1</v>
      </c>
    </row>
    <row r="8" spans="1:25" x14ac:dyDescent="0.25">
      <c r="A8" s="61" t="s">
        <v>42</v>
      </c>
      <c r="B8" s="8"/>
      <c r="C8" s="61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61" t="s">
        <v>43</v>
      </c>
      <c r="B9" s="8"/>
      <c r="C9" s="6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61" t="s">
        <v>44</v>
      </c>
      <c r="B10" s="8"/>
      <c r="C10" s="6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61" t="s">
        <v>45</v>
      </c>
      <c r="B11" s="8"/>
      <c r="C11" s="6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61" t="s">
        <v>46</v>
      </c>
      <c r="B12" s="8"/>
      <c r="C12" s="6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61" t="s">
        <v>47</v>
      </c>
      <c r="B13" s="8"/>
      <c r="C13" s="6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61" t="s">
        <v>48</v>
      </c>
      <c r="B14" s="8"/>
      <c r="C14" s="6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61" t="s">
        <v>49</v>
      </c>
      <c r="B15" s="8"/>
      <c r="C15" s="6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61" t="s">
        <v>50</v>
      </c>
      <c r="B16" s="8"/>
      <c r="C16" s="6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61" t="s">
        <v>51</v>
      </c>
      <c r="B17" s="8"/>
      <c r="C17" s="6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61" t="s">
        <v>52</v>
      </c>
      <c r="B18" s="8"/>
      <c r="C18" s="6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61" t="s">
        <v>53</v>
      </c>
      <c r="B19" s="8"/>
      <c r="C19" s="6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61" t="s">
        <v>54</v>
      </c>
      <c r="B20" s="8"/>
      <c r="C20" s="6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61" t="s">
        <v>55</v>
      </c>
      <c r="B21" s="8"/>
      <c r="C21" s="6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61" t="s">
        <v>56</v>
      </c>
      <c r="B22" s="8"/>
      <c r="C22" s="6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61" t="s">
        <v>57</v>
      </c>
      <c r="B23" s="8"/>
      <c r="C23" s="6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61" t="s">
        <v>58</v>
      </c>
      <c r="B24" s="8"/>
      <c r="C24" s="6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61" t="s">
        <v>59</v>
      </c>
      <c r="B25" s="8"/>
      <c r="C25" s="6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61" t="s">
        <v>60</v>
      </c>
      <c r="B26" s="8"/>
      <c r="C26" s="6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61" t="s">
        <v>61</v>
      </c>
      <c r="B27" s="8"/>
      <c r="C27" s="6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61" t="s">
        <v>62</v>
      </c>
      <c r="B28" s="8"/>
      <c r="C28" s="6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61" t="s">
        <v>63</v>
      </c>
      <c r="B29" s="8"/>
      <c r="C29" s="6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61" t="s">
        <v>64</v>
      </c>
      <c r="B30" s="8"/>
      <c r="C30" s="6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61" t="s">
        <v>65</v>
      </c>
      <c r="B31" s="8"/>
      <c r="C31" s="6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61" t="s">
        <v>66</v>
      </c>
      <c r="B32" s="8"/>
      <c r="C32" s="6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61" t="s">
        <v>67</v>
      </c>
      <c r="B33" s="8"/>
      <c r="C33" s="6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61" t="s">
        <v>68</v>
      </c>
      <c r="B34" s="8"/>
      <c r="C34" s="6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300</v>
      </c>
      <c r="P36" s="2">
        <f>SUM(P5:P35)</f>
        <v>940</v>
      </c>
      <c r="Q36" s="19">
        <f>SUM(Q5:Q35)</f>
        <v>3</v>
      </c>
      <c r="R36" s="19">
        <f>SUM(R5:R35)</f>
        <v>2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2640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0.66666666666666663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1760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6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6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6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6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3</v>
      </c>
      <c r="R50" s="55">
        <f>SUM(R36:R49)</f>
        <v>2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20" sqref="W20"/>
    </sheetView>
  </sheetViews>
  <sheetFormatPr defaultRowHeight="15" x14ac:dyDescent="0.25"/>
  <cols>
    <col min="1" max="1" width="7.7109375" style="64" customWidth="1"/>
    <col min="2" max="2" width="11.140625" customWidth="1"/>
    <col min="3" max="3" width="7.42578125" customWidth="1"/>
    <col min="4" max="4" width="7.140625" customWidth="1"/>
    <col min="5" max="5" width="8" style="64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4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4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84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3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64" t="s">
        <v>9</v>
      </c>
      <c r="B5" s="8">
        <v>41091</v>
      </c>
      <c r="C5" s="64" t="s">
        <v>85</v>
      </c>
      <c r="D5" s="19">
        <v>9</v>
      </c>
      <c r="E5" s="19">
        <v>2</v>
      </c>
      <c r="F5" s="14">
        <v>75</v>
      </c>
      <c r="H5" s="2">
        <f>IF(E5=S5,F5/2*MIN(T5,42),0)</f>
        <v>892.5</v>
      </c>
      <c r="I5" s="2">
        <f>IF(E5=S5,G5/2*MIN(U5,22),IF(E5=V5,G5/2*MIN(W5,22),0))</f>
        <v>0</v>
      </c>
      <c r="J5" s="19">
        <v>5</v>
      </c>
      <c r="K5" s="14">
        <v>25</v>
      </c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892.5</v>
      </c>
      <c r="Q5" s="19">
        <f>IF(B5&gt;1/1/2000,1,0)</f>
        <v>1</v>
      </c>
      <c r="R5" s="6">
        <f>IF(H5&gt;0,1,IF(I5&gt;0,1,IF(M5&gt;0,1,IF(N5&gt;0,1,0))))</f>
        <v>1</v>
      </c>
      <c r="S5" s="19">
        <v>2</v>
      </c>
      <c r="T5" s="2">
        <v>23.8</v>
      </c>
      <c r="U5" s="2">
        <v>10.8</v>
      </c>
      <c r="V5" s="19">
        <v>3</v>
      </c>
      <c r="W5" s="2">
        <v>3.6</v>
      </c>
      <c r="X5" s="43"/>
      <c r="Y5" s="49">
        <v>1</v>
      </c>
    </row>
    <row r="6" spans="1:25" x14ac:dyDescent="0.25">
      <c r="A6" s="64" t="s">
        <v>40</v>
      </c>
      <c r="B6" s="8">
        <v>41092</v>
      </c>
      <c r="C6" s="64" t="s">
        <v>90</v>
      </c>
      <c r="D6" s="19">
        <v>7</v>
      </c>
      <c r="E6" s="19">
        <v>2</v>
      </c>
      <c r="F6" s="14">
        <v>75</v>
      </c>
      <c r="G6" s="14">
        <v>25</v>
      </c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3</v>
      </c>
      <c r="T6" s="2">
        <v>4.9000000000000004</v>
      </c>
      <c r="U6" s="2">
        <v>3.7</v>
      </c>
      <c r="V6" s="19">
        <v>6</v>
      </c>
      <c r="W6" s="2">
        <v>9.1</v>
      </c>
      <c r="X6" s="43"/>
      <c r="Y6" s="49">
        <v>1</v>
      </c>
    </row>
    <row r="7" spans="1:25" x14ac:dyDescent="0.25">
      <c r="A7" s="64" t="s">
        <v>41</v>
      </c>
      <c r="B7" s="8">
        <v>41092</v>
      </c>
      <c r="C7" s="64" t="s">
        <v>90</v>
      </c>
      <c r="D7" s="19">
        <v>10</v>
      </c>
      <c r="E7" s="19">
        <v>12</v>
      </c>
      <c r="F7" s="14">
        <v>35</v>
      </c>
      <c r="G7" s="14">
        <v>35</v>
      </c>
      <c r="H7" s="2">
        <f t="shared" si="0"/>
        <v>0</v>
      </c>
      <c r="I7" s="2">
        <f t="shared" si="1"/>
        <v>66.5</v>
      </c>
      <c r="J7" s="19">
        <v>1</v>
      </c>
      <c r="K7" s="14">
        <v>30</v>
      </c>
      <c r="M7" s="2">
        <f t="shared" si="2"/>
        <v>139.5</v>
      </c>
      <c r="N7" s="2">
        <f t="shared" si="3"/>
        <v>0</v>
      </c>
      <c r="O7" s="17">
        <f t="shared" si="4"/>
        <v>100</v>
      </c>
      <c r="P7" s="2">
        <f t="shared" si="5"/>
        <v>206</v>
      </c>
      <c r="Q7" s="19">
        <f t="shared" si="6"/>
        <v>1</v>
      </c>
      <c r="R7" s="6">
        <f t="shared" si="7"/>
        <v>1</v>
      </c>
      <c r="S7" s="19">
        <v>1</v>
      </c>
      <c r="T7" s="2">
        <v>9.3000000000000007</v>
      </c>
      <c r="U7" s="2">
        <v>4.2</v>
      </c>
      <c r="V7" s="19">
        <v>12</v>
      </c>
      <c r="W7" s="2">
        <v>3.8</v>
      </c>
      <c r="X7" s="43"/>
      <c r="Y7" s="49">
        <v>1</v>
      </c>
    </row>
    <row r="8" spans="1:25" x14ac:dyDescent="0.25">
      <c r="A8" s="64" t="s">
        <v>42</v>
      </c>
      <c r="B8" s="8">
        <v>41093</v>
      </c>
      <c r="C8" s="64" t="s">
        <v>92</v>
      </c>
      <c r="D8" s="19">
        <v>6</v>
      </c>
      <c r="E8" s="19">
        <v>8</v>
      </c>
      <c r="F8" s="14">
        <v>50</v>
      </c>
      <c r="G8" s="14">
        <v>10</v>
      </c>
      <c r="H8" s="2">
        <f t="shared" si="0"/>
        <v>0</v>
      </c>
      <c r="I8" s="2">
        <f t="shared" si="1"/>
        <v>0</v>
      </c>
      <c r="J8" s="19">
        <v>6</v>
      </c>
      <c r="K8" s="14">
        <v>40</v>
      </c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1</v>
      </c>
      <c r="T8" s="2">
        <v>9.1999999999999993</v>
      </c>
      <c r="U8" s="2">
        <v>4.2</v>
      </c>
      <c r="V8" s="19">
        <v>9</v>
      </c>
      <c r="W8" s="2">
        <v>4.8</v>
      </c>
      <c r="X8" s="43"/>
      <c r="Y8" s="49">
        <v>1</v>
      </c>
    </row>
    <row r="9" spans="1:25" x14ac:dyDescent="0.25">
      <c r="A9" s="64" t="s">
        <v>43</v>
      </c>
      <c r="B9" s="8">
        <v>41093</v>
      </c>
      <c r="C9" s="64" t="s">
        <v>92</v>
      </c>
      <c r="D9" s="19">
        <v>8</v>
      </c>
      <c r="E9" s="19">
        <v>5</v>
      </c>
      <c r="F9" s="14">
        <v>60</v>
      </c>
      <c r="H9" s="2">
        <f t="shared" si="0"/>
        <v>0</v>
      </c>
      <c r="I9" s="2">
        <f t="shared" si="1"/>
        <v>0</v>
      </c>
      <c r="J9" s="19">
        <v>3</v>
      </c>
      <c r="K9" s="14">
        <v>40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>
        <v>6</v>
      </c>
      <c r="T9" s="2">
        <v>8.4</v>
      </c>
      <c r="U9" s="2">
        <v>4.4000000000000004</v>
      </c>
      <c r="V9" s="19">
        <v>8</v>
      </c>
      <c r="W9" s="2">
        <v>8.6</v>
      </c>
      <c r="X9" s="43"/>
      <c r="Y9" s="49">
        <v>1</v>
      </c>
    </row>
    <row r="10" spans="1:25" x14ac:dyDescent="0.25">
      <c r="A10" s="64" t="s">
        <v>44</v>
      </c>
      <c r="B10" s="8">
        <v>41094</v>
      </c>
      <c r="C10" s="64" t="s">
        <v>92</v>
      </c>
      <c r="D10" s="19">
        <v>2</v>
      </c>
      <c r="E10" s="19">
        <v>5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6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3</v>
      </c>
      <c r="T10" s="2">
        <v>7.2</v>
      </c>
      <c r="U10" s="2">
        <v>2.8</v>
      </c>
      <c r="V10" s="19">
        <v>4</v>
      </c>
      <c r="W10" s="2">
        <v>3.6</v>
      </c>
      <c r="X10" s="43"/>
      <c r="Y10" s="49">
        <v>1</v>
      </c>
    </row>
    <row r="11" spans="1:25" x14ac:dyDescent="0.25">
      <c r="A11" s="64" t="s">
        <v>45</v>
      </c>
      <c r="B11" s="8">
        <v>41094</v>
      </c>
      <c r="C11" s="64" t="s">
        <v>92</v>
      </c>
      <c r="D11" s="19">
        <v>9</v>
      </c>
      <c r="E11" s="19">
        <v>2</v>
      </c>
      <c r="F11" s="14">
        <v>10</v>
      </c>
      <c r="H11" s="2">
        <f t="shared" si="0"/>
        <v>34</v>
      </c>
      <c r="I11" s="2">
        <f t="shared" si="1"/>
        <v>0</v>
      </c>
      <c r="J11" s="19">
        <v>4</v>
      </c>
      <c r="K11" s="14">
        <v>70</v>
      </c>
      <c r="L11" s="14">
        <v>20</v>
      </c>
      <c r="M11" s="2">
        <f t="shared" si="2"/>
        <v>0</v>
      </c>
      <c r="N11" s="2">
        <f t="shared" si="3"/>
        <v>54</v>
      </c>
      <c r="O11" s="17">
        <f t="shared" si="4"/>
        <v>100</v>
      </c>
      <c r="P11" s="2">
        <f t="shared" si="5"/>
        <v>88</v>
      </c>
      <c r="Q11" s="19">
        <f t="shared" si="6"/>
        <v>1</v>
      </c>
      <c r="R11" s="6">
        <f t="shared" si="7"/>
        <v>1</v>
      </c>
      <c r="S11" s="19">
        <v>2</v>
      </c>
      <c r="T11" s="2">
        <v>6.8</v>
      </c>
      <c r="U11" s="2">
        <v>3.6</v>
      </c>
      <c r="V11" s="19">
        <v>4</v>
      </c>
      <c r="W11" s="2">
        <v>5.4</v>
      </c>
      <c r="X11" s="43"/>
      <c r="Y11" s="49">
        <v>1</v>
      </c>
    </row>
    <row r="12" spans="1:25" x14ac:dyDescent="0.25">
      <c r="A12" s="64" t="s">
        <v>46</v>
      </c>
      <c r="B12" s="8">
        <v>41095</v>
      </c>
      <c r="C12" s="64" t="s">
        <v>101</v>
      </c>
      <c r="D12" s="19">
        <v>10</v>
      </c>
      <c r="E12" s="19">
        <v>7</v>
      </c>
      <c r="F12" s="14">
        <v>40</v>
      </c>
      <c r="G12" s="14">
        <v>10</v>
      </c>
      <c r="H12" s="2">
        <f t="shared" si="0"/>
        <v>0</v>
      </c>
      <c r="I12" s="2">
        <f t="shared" si="1"/>
        <v>0</v>
      </c>
      <c r="J12" s="19">
        <v>8</v>
      </c>
      <c r="K12" s="14">
        <v>40</v>
      </c>
      <c r="L12" s="14">
        <v>10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0</v>
      </c>
      <c r="Q12" s="19">
        <f t="shared" si="6"/>
        <v>1</v>
      </c>
      <c r="R12" s="6">
        <f t="shared" si="7"/>
        <v>0</v>
      </c>
      <c r="S12" s="19">
        <v>4</v>
      </c>
      <c r="T12" s="2">
        <v>29.8</v>
      </c>
      <c r="U12" s="2">
        <v>10.4</v>
      </c>
      <c r="V12" s="19" t="s">
        <v>102</v>
      </c>
      <c r="W12" s="2">
        <v>5.8</v>
      </c>
      <c r="X12" s="43"/>
      <c r="Y12" s="49">
        <v>1</v>
      </c>
    </row>
    <row r="13" spans="1:25" x14ac:dyDescent="0.25">
      <c r="A13" s="64" t="s">
        <v>47</v>
      </c>
      <c r="B13" s="8">
        <v>41096</v>
      </c>
      <c r="C13" s="64" t="s">
        <v>94</v>
      </c>
      <c r="D13" s="19">
        <v>1</v>
      </c>
      <c r="E13" s="19">
        <v>3</v>
      </c>
      <c r="F13" s="14">
        <v>70</v>
      </c>
      <c r="G13" s="14">
        <v>10</v>
      </c>
      <c r="H13" s="2">
        <f t="shared" si="0"/>
        <v>0</v>
      </c>
      <c r="I13" s="2">
        <f t="shared" si="1"/>
        <v>0</v>
      </c>
      <c r="J13" s="19">
        <v>4</v>
      </c>
      <c r="K13" s="14">
        <v>20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0</v>
      </c>
      <c r="Q13" s="19">
        <f t="shared" si="6"/>
        <v>1</v>
      </c>
      <c r="R13" s="6">
        <f t="shared" si="7"/>
        <v>0</v>
      </c>
      <c r="S13" s="19">
        <v>1</v>
      </c>
      <c r="T13" s="2">
        <v>5.2</v>
      </c>
      <c r="U13" s="2">
        <v>3</v>
      </c>
      <c r="V13" s="19">
        <v>6</v>
      </c>
      <c r="W13" s="2">
        <v>3.2</v>
      </c>
      <c r="X13" s="43"/>
      <c r="Y13" s="49">
        <v>1</v>
      </c>
    </row>
    <row r="14" spans="1:25" x14ac:dyDescent="0.25">
      <c r="A14" s="64" t="s">
        <v>48</v>
      </c>
      <c r="B14" s="8">
        <v>41097</v>
      </c>
      <c r="C14" s="64" t="s">
        <v>90</v>
      </c>
      <c r="D14" s="19">
        <v>3</v>
      </c>
      <c r="E14" s="19">
        <v>4</v>
      </c>
      <c r="F14" s="14">
        <v>70</v>
      </c>
      <c r="G14" s="14">
        <v>10</v>
      </c>
      <c r="H14" s="2">
        <f t="shared" si="0"/>
        <v>0</v>
      </c>
      <c r="I14" s="2">
        <f t="shared" si="1"/>
        <v>0</v>
      </c>
      <c r="J14" s="19">
        <v>6</v>
      </c>
      <c r="K14" s="14">
        <v>20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3</v>
      </c>
      <c r="T14" s="2">
        <v>32.799999999999997</v>
      </c>
      <c r="U14" s="2">
        <v>16.2</v>
      </c>
      <c r="V14" s="19">
        <v>6</v>
      </c>
      <c r="W14" s="2">
        <v>2.9</v>
      </c>
      <c r="X14" s="43"/>
      <c r="Y14" s="49">
        <v>1</v>
      </c>
    </row>
    <row r="15" spans="1:25" x14ac:dyDescent="0.25">
      <c r="A15" s="64" t="s">
        <v>49</v>
      </c>
      <c r="B15" s="8">
        <v>41097</v>
      </c>
      <c r="C15" s="64" t="s">
        <v>88</v>
      </c>
      <c r="D15" s="19">
        <v>9</v>
      </c>
      <c r="E15" s="19">
        <v>6</v>
      </c>
      <c r="F15" s="14">
        <v>20</v>
      </c>
      <c r="H15" s="2">
        <f t="shared" si="0"/>
        <v>28</v>
      </c>
      <c r="I15" s="2">
        <f t="shared" si="1"/>
        <v>0</v>
      </c>
      <c r="J15" s="19">
        <v>4</v>
      </c>
      <c r="K15" s="14">
        <v>60</v>
      </c>
      <c r="L15" s="14">
        <v>20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42</v>
      </c>
      <c r="Q15" s="19">
        <f t="shared" si="6"/>
        <v>1</v>
      </c>
      <c r="R15" s="6">
        <f t="shared" si="7"/>
        <v>1</v>
      </c>
      <c r="S15" s="19">
        <v>6</v>
      </c>
      <c r="T15" s="2">
        <v>2.8</v>
      </c>
      <c r="U15" s="2">
        <v>2.2000000000000002</v>
      </c>
      <c r="V15" s="19">
        <v>2</v>
      </c>
      <c r="W15" s="2">
        <v>2.6</v>
      </c>
      <c r="X15" s="43"/>
      <c r="Y15" s="49">
        <v>1.5</v>
      </c>
    </row>
    <row r="16" spans="1:25" x14ac:dyDescent="0.25">
      <c r="A16" s="64" t="s">
        <v>50</v>
      </c>
      <c r="B16" s="8">
        <v>41097</v>
      </c>
      <c r="C16" s="64" t="s">
        <v>90</v>
      </c>
      <c r="D16" s="19">
        <v>7</v>
      </c>
      <c r="E16" s="19">
        <v>3</v>
      </c>
      <c r="F16" s="14">
        <v>80</v>
      </c>
      <c r="G16" s="14">
        <v>10</v>
      </c>
      <c r="H16" s="2">
        <f t="shared" si="0"/>
        <v>0</v>
      </c>
      <c r="I16" s="2">
        <f t="shared" si="1"/>
        <v>0</v>
      </c>
      <c r="J16" s="19">
        <v>6</v>
      </c>
      <c r="K16" s="14"/>
      <c r="L16" s="14">
        <v>10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5</v>
      </c>
      <c r="T16" s="2">
        <v>34.200000000000003</v>
      </c>
      <c r="U16" s="2">
        <v>14.6</v>
      </c>
      <c r="V16" s="19">
        <v>1</v>
      </c>
      <c r="W16" s="2">
        <v>9.8000000000000007</v>
      </c>
      <c r="X16" s="43"/>
      <c r="Y16" s="49">
        <v>1</v>
      </c>
    </row>
    <row r="17" spans="1:25" x14ac:dyDescent="0.25">
      <c r="A17" s="64" t="s">
        <v>51</v>
      </c>
      <c r="B17" s="8">
        <v>41097</v>
      </c>
      <c r="C17" s="64" t="s">
        <v>88</v>
      </c>
      <c r="D17" s="19">
        <v>5</v>
      </c>
      <c r="E17" s="19">
        <v>2</v>
      </c>
      <c r="F17" s="14">
        <v>75</v>
      </c>
      <c r="H17" s="2">
        <f t="shared" si="0"/>
        <v>0</v>
      </c>
      <c r="I17" s="2">
        <f t="shared" si="1"/>
        <v>0</v>
      </c>
      <c r="J17" s="19">
        <v>5</v>
      </c>
      <c r="K17" s="14">
        <v>25</v>
      </c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0</v>
      </c>
      <c r="Q17" s="19">
        <f t="shared" si="6"/>
        <v>1</v>
      </c>
      <c r="R17" s="6">
        <f t="shared" si="7"/>
        <v>0</v>
      </c>
      <c r="S17" s="19">
        <v>8</v>
      </c>
      <c r="T17" s="2">
        <v>3.6</v>
      </c>
      <c r="U17" s="2">
        <v>2.6</v>
      </c>
      <c r="V17" s="19">
        <v>7</v>
      </c>
      <c r="W17" s="2">
        <v>6.8</v>
      </c>
      <c r="X17" s="43"/>
      <c r="Y17" s="49">
        <v>1</v>
      </c>
    </row>
    <row r="18" spans="1:25" x14ac:dyDescent="0.25">
      <c r="A18" s="64" t="s">
        <v>52</v>
      </c>
      <c r="B18" s="8">
        <v>41098</v>
      </c>
      <c r="C18" s="64" t="s">
        <v>92</v>
      </c>
      <c r="D18" s="19">
        <v>1</v>
      </c>
      <c r="E18" s="19">
        <v>1</v>
      </c>
      <c r="F18" s="14">
        <v>20</v>
      </c>
      <c r="G18" s="14">
        <v>80</v>
      </c>
      <c r="H18" s="2">
        <f t="shared" si="0"/>
        <v>58</v>
      </c>
      <c r="I18" s="2">
        <f t="shared" si="1"/>
        <v>168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226</v>
      </c>
      <c r="Q18" s="19">
        <f t="shared" si="6"/>
        <v>1</v>
      </c>
      <c r="R18" s="6">
        <f t="shared" si="7"/>
        <v>1</v>
      </c>
      <c r="S18" s="19">
        <v>1</v>
      </c>
      <c r="T18" s="2">
        <v>5.8</v>
      </c>
      <c r="U18" s="2">
        <v>4.2</v>
      </c>
      <c r="V18" s="19">
        <v>7</v>
      </c>
      <c r="W18" s="2">
        <v>7.6</v>
      </c>
      <c r="X18" s="43"/>
      <c r="Y18" s="49">
        <v>1</v>
      </c>
    </row>
    <row r="19" spans="1:25" x14ac:dyDescent="0.25">
      <c r="A19" s="64" t="s">
        <v>53</v>
      </c>
      <c r="B19" s="8">
        <v>41098</v>
      </c>
      <c r="C19" s="64" t="s">
        <v>92</v>
      </c>
      <c r="D19" s="19">
        <v>5</v>
      </c>
      <c r="E19" s="19">
        <v>3</v>
      </c>
      <c r="F19" s="14">
        <v>20</v>
      </c>
      <c r="H19" s="2">
        <f t="shared" si="0"/>
        <v>48</v>
      </c>
      <c r="I19" s="2">
        <f t="shared" si="1"/>
        <v>0</v>
      </c>
      <c r="J19" s="19">
        <v>7</v>
      </c>
      <c r="K19" s="14">
        <v>20</v>
      </c>
      <c r="L19" s="14">
        <v>60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48</v>
      </c>
      <c r="Q19" s="19">
        <f t="shared" si="6"/>
        <v>1</v>
      </c>
      <c r="R19" s="6">
        <f t="shared" si="7"/>
        <v>1</v>
      </c>
      <c r="S19" s="19">
        <v>3</v>
      </c>
      <c r="T19" s="2">
        <v>4.8</v>
      </c>
      <c r="U19" s="2">
        <v>2.8</v>
      </c>
      <c r="V19" s="19">
        <v>4</v>
      </c>
      <c r="W19" s="2">
        <v>4.4000000000000004</v>
      </c>
      <c r="X19" s="43"/>
      <c r="Y19" s="49">
        <v>1</v>
      </c>
    </row>
    <row r="20" spans="1:25" x14ac:dyDescent="0.25">
      <c r="A20" s="64" t="s">
        <v>54</v>
      </c>
      <c r="B20" s="8"/>
      <c r="C20" s="64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64" t="s">
        <v>55</v>
      </c>
      <c r="B21" s="8"/>
      <c r="C21" s="64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64" t="s">
        <v>56</v>
      </c>
      <c r="B22" s="8"/>
      <c r="C22" s="64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64" t="s">
        <v>57</v>
      </c>
      <c r="B23" s="8"/>
      <c r="C23" s="64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64" t="s">
        <v>58</v>
      </c>
      <c r="B24" s="8"/>
      <c r="C24" s="64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64" t="s">
        <v>59</v>
      </c>
      <c r="B25" s="8"/>
      <c r="C25" s="64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64" t="s">
        <v>60</v>
      </c>
      <c r="B26" s="8"/>
      <c r="C26" s="64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64" t="s">
        <v>61</v>
      </c>
      <c r="B27" s="8"/>
      <c r="C27" s="64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64" t="s">
        <v>62</v>
      </c>
      <c r="B28" s="8"/>
      <c r="C28" s="64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64" t="s">
        <v>63</v>
      </c>
      <c r="B29" s="8"/>
      <c r="C29" s="64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64" t="s">
        <v>64</v>
      </c>
      <c r="B30" s="8"/>
      <c r="C30" s="64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64" t="s">
        <v>65</v>
      </c>
      <c r="B31" s="8"/>
      <c r="C31" s="64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64" t="s">
        <v>66</v>
      </c>
      <c r="B32" s="8"/>
      <c r="C32" s="64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64" t="s">
        <v>67</v>
      </c>
      <c r="B33" s="8"/>
      <c r="C33" s="64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64" t="s">
        <v>68</v>
      </c>
      <c r="B34" s="8"/>
      <c r="C34" s="64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1500</v>
      </c>
      <c r="P36" s="2">
        <f>SUM(P5:P35)</f>
        <v>1502.5</v>
      </c>
      <c r="Q36" s="19">
        <f>SUM(Q5:Q35)</f>
        <v>15</v>
      </c>
      <c r="R36" s="19">
        <f>SUM(R5:R35)</f>
        <v>6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2002.5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0.4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801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64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64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64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64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15</v>
      </c>
      <c r="R50" s="55">
        <f>SUM(R36:R49)</f>
        <v>6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7" sqref="W7"/>
    </sheetView>
  </sheetViews>
  <sheetFormatPr defaultRowHeight="15" x14ac:dyDescent="0.25"/>
  <cols>
    <col min="1" max="1" width="7.7109375" style="65" customWidth="1"/>
    <col min="2" max="2" width="11.140625" customWidth="1"/>
    <col min="3" max="3" width="7.42578125" customWidth="1"/>
    <col min="4" max="4" width="7.140625" customWidth="1"/>
    <col min="5" max="5" width="8" style="6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87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6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65" t="s">
        <v>9</v>
      </c>
      <c r="B5" s="8">
        <v>41091</v>
      </c>
      <c r="C5" s="65" t="s">
        <v>88</v>
      </c>
      <c r="D5" s="19">
        <v>6</v>
      </c>
      <c r="E5" s="19">
        <v>9</v>
      </c>
      <c r="F5" s="14">
        <v>50</v>
      </c>
      <c r="H5" s="2">
        <f>IF(E5=S5,F5/2*MIN(T5,42),0)</f>
        <v>260</v>
      </c>
      <c r="I5" s="2">
        <f>IF(E5=S5,G5/2*MIN(U5,22),IF(E5=V5,G5/2*MIN(W5,22),0))</f>
        <v>0</v>
      </c>
      <c r="J5" s="19">
        <v>4</v>
      </c>
      <c r="K5" s="14">
        <v>25</v>
      </c>
      <c r="L5" s="14">
        <v>25</v>
      </c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260</v>
      </c>
      <c r="Q5" s="19">
        <f>IF(B5&gt;1/1/2000,1,0)</f>
        <v>1</v>
      </c>
      <c r="R5" s="6">
        <f>IF(H5&gt;0,1,IF(I5&gt;0,1,IF(M5&gt;0,1,IF(N5&gt;0,1,0))))</f>
        <v>1</v>
      </c>
      <c r="S5" s="19">
        <v>9</v>
      </c>
      <c r="T5" s="2">
        <v>10.4</v>
      </c>
      <c r="U5" s="2">
        <v>4</v>
      </c>
      <c r="V5" s="19">
        <v>3</v>
      </c>
      <c r="W5" s="2">
        <v>4</v>
      </c>
      <c r="X5" s="43" t="s">
        <v>89</v>
      </c>
      <c r="Y5" s="49">
        <v>1</v>
      </c>
    </row>
    <row r="6" spans="1:25" x14ac:dyDescent="0.25">
      <c r="A6" s="65" t="s">
        <v>40</v>
      </c>
      <c r="B6" s="8">
        <v>41097</v>
      </c>
      <c r="C6" s="65" t="s">
        <v>88</v>
      </c>
      <c r="D6" s="19">
        <v>8</v>
      </c>
      <c r="E6" s="19">
        <v>6</v>
      </c>
      <c r="F6" s="14">
        <v>60</v>
      </c>
      <c r="H6" s="2">
        <f t="shared" ref="H6:H34" si="0">IF(E6=S6,F6/2*MIN(T6,42),0)</f>
        <v>96</v>
      </c>
      <c r="I6" s="2">
        <f t="shared" ref="I6:I34" si="1">IF(E6=S6,G6/2*MIN(U6,22),IF(E6=V6,G6/2*MIN(W6,22),0))</f>
        <v>0</v>
      </c>
      <c r="J6" s="19">
        <v>2</v>
      </c>
      <c r="K6" s="14">
        <v>40</v>
      </c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96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6</v>
      </c>
      <c r="T6" s="2">
        <v>3.2</v>
      </c>
      <c r="U6" s="2">
        <v>3.2</v>
      </c>
      <c r="V6" s="19">
        <v>4</v>
      </c>
      <c r="W6" s="2">
        <v>4</v>
      </c>
      <c r="X6" s="43"/>
      <c r="Y6" s="49">
        <v>1</v>
      </c>
    </row>
    <row r="7" spans="1:25" x14ac:dyDescent="0.25">
      <c r="A7" s="65" t="s">
        <v>41</v>
      </c>
      <c r="B7" s="8"/>
      <c r="C7" s="65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 x14ac:dyDescent="0.25">
      <c r="A8" s="65" t="s">
        <v>42</v>
      </c>
      <c r="B8" s="8"/>
      <c r="C8" s="65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65" t="s">
        <v>43</v>
      </c>
      <c r="B9" s="8"/>
      <c r="C9" s="65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65" t="s">
        <v>44</v>
      </c>
      <c r="B10" s="8"/>
      <c r="C10" s="65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65" t="s">
        <v>45</v>
      </c>
      <c r="B11" s="8"/>
      <c r="C11" s="65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65" t="s">
        <v>46</v>
      </c>
      <c r="B12" s="8"/>
      <c r="C12" s="65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65" t="s">
        <v>47</v>
      </c>
      <c r="B13" s="8"/>
      <c r="C13" s="65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65" t="s">
        <v>48</v>
      </c>
      <c r="B14" s="8"/>
      <c r="C14" s="65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65" t="s">
        <v>49</v>
      </c>
      <c r="B15" s="8"/>
      <c r="C15" s="65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65" t="s">
        <v>50</v>
      </c>
      <c r="B16" s="8"/>
      <c r="C16" s="65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65" t="s">
        <v>51</v>
      </c>
      <c r="B17" s="8"/>
      <c r="C17" s="65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65" t="s">
        <v>52</v>
      </c>
      <c r="B18" s="8"/>
      <c r="C18" s="65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65" t="s">
        <v>53</v>
      </c>
      <c r="B19" s="8"/>
      <c r="C19" s="65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65" t="s">
        <v>54</v>
      </c>
      <c r="B20" s="8"/>
      <c r="C20" s="65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65" t="s">
        <v>55</v>
      </c>
      <c r="B21" s="8"/>
      <c r="C21" s="65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65" t="s">
        <v>56</v>
      </c>
      <c r="B22" s="8"/>
      <c r="C22" s="65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65" t="s">
        <v>57</v>
      </c>
      <c r="B23" s="8"/>
      <c r="C23" s="65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65" t="s">
        <v>58</v>
      </c>
      <c r="B24" s="8"/>
      <c r="C24" s="65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65" t="s">
        <v>59</v>
      </c>
      <c r="B25" s="8"/>
      <c r="C25" s="65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65" t="s">
        <v>60</v>
      </c>
      <c r="B26" s="8"/>
      <c r="C26" s="65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65" t="s">
        <v>61</v>
      </c>
      <c r="B27" s="8"/>
      <c r="C27" s="65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65" t="s">
        <v>62</v>
      </c>
      <c r="B28" s="8"/>
      <c r="C28" s="65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65" t="s">
        <v>63</v>
      </c>
      <c r="B29" s="8"/>
      <c r="C29" s="65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65" t="s">
        <v>64</v>
      </c>
      <c r="B30" s="8"/>
      <c r="C30" s="65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65" t="s">
        <v>65</v>
      </c>
      <c r="B31" s="8"/>
      <c r="C31" s="65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65" t="s">
        <v>66</v>
      </c>
      <c r="B32" s="8"/>
      <c r="C32" s="65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65" t="s">
        <v>67</v>
      </c>
      <c r="B33" s="8"/>
      <c r="C33" s="65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65" t="s">
        <v>68</v>
      </c>
      <c r="B34" s="8"/>
      <c r="C34" s="65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200</v>
      </c>
      <c r="P36" s="2">
        <f>SUM(P5:P35)</f>
        <v>356</v>
      </c>
      <c r="Q36" s="19">
        <f>SUM(Q5:Q35)</f>
        <v>2</v>
      </c>
      <c r="R36" s="19">
        <f>SUM(R5:R35)</f>
        <v>2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2156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1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2156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65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65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65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65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2</v>
      </c>
      <c r="R50" s="55">
        <f>SUM(R36:R49)</f>
        <v>2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topLeftCell="M1" zoomScaleNormal="100" workbookViewId="0">
      <selection activeCell="X14" sqref="X14"/>
    </sheetView>
  </sheetViews>
  <sheetFormatPr defaultRowHeight="15" x14ac:dyDescent="0.25"/>
  <cols>
    <col min="1" max="1" width="7.7109375" style="65" customWidth="1"/>
    <col min="2" max="2" width="11.140625" customWidth="1"/>
    <col min="3" max="3" width="7.42578125" customWidth="1"/>
    <col min="4" max="4" width="7.140625" customWidth="1"/>
    <col min="5" max="5" width="8" style="6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78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6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65" t="s">
        <v>9</v>
      </c>
      <c r="B5" s="8">
        <v>41092</v>
      </c>
      <c r="C5" s="65" t="s">
        <v>90</v>
      </c>
      <c r="D5" s="19">
        <v>1</v>
      </c>
      <c r="E5" s="19">
        <v>1</v>
      </c>
      <c r="F5" s="14">
        <v>25</v>
      </c>
      <c r="G5" s="14">
        <v>25</v>
      </c>
      <c r="H5" s="2">
        <f>IF(E5=S5,F5/2*MIN(T5,42),0)</f>
        <v>0</v>
      </c>
      <c r="I5" s="2">
        <f>IF(E5=S5,G5/2*MIN(U5,22),IF(E5=V5,G5/2*MIN(W5,22),0))</f>
        <v>0</v>
      </c>
      <c r="J5" s="19">
        <v>4</v>
      </c>
      <c r="K5" s="14">
        <v>25</v>
      </c>
      <c r="L5" s="14">
        <v>25</v>
      </c>
      <c r="M5" s="2">
        <f>IF(J5=S5,K5/2*MIN(T5,42),0)</f>
        <v>0</v>
      </c>
      <c r="N5" s="2">
        <f>IF(J5=S5,L5/2*MIN(U5,22),IF(J5=V5,L5/2*MIN(W5,22),0))</f>
        <v>77.5</v>
      </c>
      <c r="O5" s="17">
        <f>F5+G5+K5+L5</f>
        <v>100</v>
      </c>
      <c r="P5" s="2">
        <f>(H5+I5+M5+N5)*Y5</f>
        <v>77.5</v>
      </c>
      <c r="Q5" s="19">
        <f>IF(B5&gt;1/1/2000,1,0)</f>
        <v>1</v>
      </c>
      <c r="R5" s="6">
        <f>IF(H5&gt;0,1,IF(I5&gt;0,1,IF(M5&gt;0,1,IF(N5&gt;0,1,0))))</f>
        <v>1</v>
      </c>
      <c r="S5" s="19">
        <v>3</v>
      </c>
      <c r="T5" s="2">
        <v>6.2</v>
      </c>
      <c r="U5" s="2">
        <v>4.2</v>
      </c>
      <c r="V5" s="19">
        <v>4</v>
      </c>
      <c r="W5" s="2">
        <v>6.2</v>
      </c>
      <c r="X5" s="43"/>
      <c r="Y5" s="49">
        <v>1</v>
      </c>
    </row>
    <row r="6" spans="1:25" x14ac:dyDescent="0.25">
      <c r="A6" s="65" t="s">
        <v>40</v>
      </c>
      <c r="B6" s="8">
        <v>41092</v>
      </c>
      <c r="C6" s="65" t="s">
        <v>90</v>
      </c>
      <c r="D6" s="19">
        <v>2</v>
      </c>
      <c r="E6" s="19">
        <v>4</v>
      </c>
      <c r="F6" s="14">
        <v>25</v>
      </c>
      <c r="G6" s="14">
        <v>25</v>
      </c>
      <c r="H6" s="2">
        <f t="shared" ref="H6:H34" si="0">IF(E6=S6,F6/2*MIN(T6,42),0)</f>
        <v>0</v>
      </c>
      <c r="I6" s="2">
        <f t="shared" ref="I6:I34" si="1">IF(E6=S6,G6/2*MIN(U6,22),IF(E6=V6,G6/2*MIN(W6,22),0))</f>
        <v>47.5</v>
      </c>
      <c r="J6" s="19">
        <v>6</v>
      </c>
      <c r="K6" s="14">
        <v>25</v>
      </c>
      <c r="L6" s="14">
        <v>25</v>
      </c>
      <c r="M6" s="2">
        <f t="shared" ref="M6:M34" si="2">IF(J6=S6,K6/2*MIN(T6,42),0)</f>
        <v>32.5</v>
      </c>
      <c r="N6" s="2">
        <f t="shared" ref="N6:N34" si="3">IF(J6=S6,L6/2*MIN(U6,22),IF(J6=V6,L6/2*MIN(W6,22),0))</f>
        <v>26.25</v>
      </c>
      <c r="O6" s="17">
        <f t="shared" ref="O6:O34" si="4">F6+G6+K6+L6</f>
        <v>100</v>
      </c>
      <c r="P6" s="2">
        <f t="shared" ref="P6:P34" si="5">(H6+I6+M6+N6)*Y6</f>
        <v>106.25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6</v>
      </c>
      <c r="T6" s="2">
        <v>2.6</v>
      </c>
      <c r="U6" s="2">
        <v>2.1</v>
      </c>
      <c r="V6" s="19">
        <v>4</v>
      </c>
      <c r="W6" s="2">
        <v>3.8</v>
      </c>
      <c r="X6" s="43"/>
      <c r="Y6" s="49">
        <v>1</v>
      </c>
    </row>
    <row r="7" spans="1:25" x14ac:dyDescent="0.25">
      <c r="A7" s="65" t="s">
        <v>41</v>
      </c>
      <c r="B7" s="8">
        <v>41092</v>
      </c>
      <c r="C7" s="65" t="s">
        <v>90</v>
      </c>
      <c r="D7" s="19">
        <v>3</v>
      </c>
      <c r="E7" s="19">
        <v>1</v>
      </c>
      <c r="F7" s="14">
        <v>25</v>
      </c>
      <c r="G7" s="14">
        <v>25</v>
      </c>
      <c r="H7" s="2">
        <f t="shared" si="0"/>
        <v>0</v>
      </c>
      <c r="I7" s="2">
        <f t="shared" si="1"/>
        <v>0</v>
      </c>
      <c r="J7" s="19">
        <v>5</v>
      </c>
      <c r="K7" s="14">
        <v>25</v>
      </c>
      <c r="L7" s="14">
        <v>25</v>
      </c>
      <c r="M7" s="2">
        <f t="shared" si="2"/>
        <v>0</v>
      </c>
      <c r="N7" s="2">
        <f t="shared" si="3"/>
        <v>47.5</v>
      </c>
      <c r="O7" s="17">
        <f t="shared" si="4"/>
        <v>100</v>
      </c>
      <c r="P7" s="2">
        <f t="shared" si="5"/>
        <v>47.5</v>
      </c>
      <c r="Q7" s="19">
        <f t="shared" si="6"/>
        <v>1</v>
      </c>
      <c r="R7" s="6">
        <f t="shared" si="7"/>
        <v>1</v>
      </c>
      <c r="S7" s="19">
        <v>6</v>
      </c>
      <c r="T7" s="2">
        <v>3.5</v>
      </c>
      <c r="U7" s="2">
        <v>2.5</v>
      </c>
      <c r="V7" s="19">
        <v>5</v>
      </c>
      <c r="W7" s="2">
        <v>3.8</v>
      </c>
      <c r="X7" s="43"/>
      <c r="Y7" s="49">
        <v>1</v>
      </c>
    </row>
    <row r="8" spans="1:25" x14ac:dyDescent="0.25">
      <c r="A8" s="65" t="s">
        <v>42</v>
      </c>
      <c r="B8" s="8">
        <v>41092</v>
      </c>
      <c r="C8" s="65" t="s">
        <v>90</v>
      </c>
      <c r="D8" s="19">
        <v>4</v>
      </c>
      <c r="E8" s="19">
        <v>2</v>
      </c>
      <c r="F8" s="14">
        <v>25</v>
      </c>
      <c r="G8" s="14">
        <v>25</v>
      </c>
      <c r="H8" s="2">
        <f t="shared" si="0"/>
        <v>97.5</v>
      </c>
      <c r="I8" s="2">
        <f t="shared" si="1"/>
        <v>43.75</v>
      </c>
      <c r="J8" s="19">
        <v>6</v>
      </c>
      <c r="K8" s="14">
        <v>25</v>
      </c>
      <c r="L8" s="14">
        <v>25</v>
      </c>
      <c r="M8" s="2">
        <f t="shared" si="2"/>
        <v>0</v>
      </c>
      <c r="N8" s="2">
        <f t="shared" si="3"/>
        <v>48.75</v>
      </c>
      <c r="O8" s="17">
        <f t="shared" si="4"/>
        <v>100</v>
      </c>
      <c r="P8" s="2">
        <f t="shared" si="5"/>
        <v>190</v>
      </c>
      <c r="Q8" s="19">
        <f t="shared" si="6"/>
        <v>1</v>
      </c>
      <c r="R8" s="6">
        <f t="shared" si="7"/>
        <v>1</v>
      </c>
      <c r="S8" s="19">
        <v>2</v>
      </c>
      <c r="T8" s="2">
        <v>7.8</v>
      </c>
      <c r="U8" s="2">
        <v>3.5</v>
      </c>
      <c r="V8" s="19">
        <v>6</v>
      </c>
      <c r="W8" s="2">
        <v>3.9</v>
      </c>
      <c r="X8" s="43"/>
      <c r="Y8" s="49">
        <v>1</v>
      </c>
    </row>
    <row r="9" spans="1:25" x14ac:dyDescent="0.25">
      <c r="A9" s="65" t="s">
        <v>43</v>
      </c>
      <c r="B9" s="8">
        <v>41092</v>
      </c>
      <c r="C9" s="65" t="s">
        <v>90</v>
      </c>
      <c r="D9" s="19">
        <v>5</v>
      </c>
      <c r="E9" s="19">
        <v>2</v>
      </c>
      <c r="F9" s="14">
        <v>25</v>
      </c>
      <c r="G9" s="14">
        <v>25</v>
      </c>
      <c r="H9" s="2">
        <f t="shared" si="0"/>
        <v>0</v>
      </c>
      <c r="I9" s="2">
        <f t="shared" si="1"/>
        <v>0</v>
      </c>
      <c r="J9" s="19">
        <v>8</v>
      </c>
      <c r="K9" s="14">
        <v>25</v>
      </c>
      <c r="L9" s="14">
        <v>25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>
        <v>9</v>
      </c>
      <c r="T9" s="2">
        <v>9.8000000000000007</v>
      </c>
      <c r="U9" s="2">
        <v>11.8</v>
      </c>
      <c r="V9" s="19">
        <v>11</v>
      </c>
      <c r="W9" s="2">
        <v>7.3</v>
      </c>
      <c r="X9" s="43"/>
      <c r="Y9" s="49">
        <v>1</v>
      </c>
    </row>
    <row r="10" spans="1:25" x14ac:dyDescent="0.25">
      <c r="A10" s="65" t="s">
        <v>44</v>
      </c>
      <c r="B10" s="8">
        <v>41092</v>
      </c>
      <c r="C10" s="65" t="s">
        <v>90</v>
      </c>
      <c r="D10" s="19">
        <v>6</v>
      </c>
      <c r="E10" s="19">
        <v>3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1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6</v>
      </c>
      <c r="T10" s="2">
        <v>23.6</v>
      </c>
      <c r="U10" s="2">
        <v>9.1</v>
      </c>
      <c r="V10" s="19">
        <v>5</v>
      </c>
      <c r="W10" s="2">
        <v>5</v>
      </c>
      <c r="X10" s="43"/>
      <c r="Y10" s="49">
        <v>1</v>
      </c>
    </row>
    <row r="11" spans="1:25" x14ac:dyDescent="0.25">
      <c r="A11" s="65" t="s">
        <v>45</v>
      </c>
      <c r="B11" s="8">
        <v>41092</v>
      </c>
      <c r="C11" s="65" t="s">
        <v>90</v>
      </c>
      <c r="D11" s="19">
        <v>8</v>
      </c>
      <c r="E11" s="19">
        <v>4</v>
      </c>
      <c r="F11" s="14">
        <v>25</v>
      </c>
      <c r="G11" s="14">
        <v>25</v>
      </c>
      <c r="H11" s="2">
        <f t="shared" si="0"/>
        <v>58.75</v>
      </c>
      <c r="I11" s="2">
        <f t="shared" si="1"/>
        <v>33.75</v>
      </c>
      <c r="J11" s="19">
        <v>6</v>
      </c>
      <c r="K11" s="14">
        <v>25</v>
      </c>
      <c r="L11" s="14">
        <v>25</v>
      </c>
      <c r="M11" s="2">
        <f t="shared" si="2"/>
        <v>0</v>
      </c>
      <c r="N11" s="2">
        <f t="shared" si="3"/>
        <v>30</v>
      </c>
      <c r="O11" s="17">
        <f t="shared" si="4"/>
        <v>100</v>
      </c>
      <c r="P11" s="2">
        <f t="shared" si="5"/>
        <v>122.5</v>
      </c>
      <c r="Q11" s="19">
        <f t="shared" si="6"/>
        <v>1</v>
      </c>
      <c r="R11" s="6">
        <f t="shared" si="7"/>
        <v>1</v>
      </c>
      <c r="S11" s="19">
        <v>4</v>
      </c>
      <c r="T11" s="2">
        <v>4.7</v>
      </c>
      <c r="U11" s="2">
        <v>2.7</v>
      </c>
      <c r="V11" s="19">
        <v>6</v>
      </c>
      <c r="W11" s="2">
        <v>2.4</v>
      </c>
      <c r="X11" s="43"/>
      <c r="Y11" s="49">
        <v>1</v>
      </c>
    </row>
    <row r="12" spans="1:25" x14ac:dyDescent="0.25">
      <c r="A12" s="65" t="s">
        <v>46</v>
      </c>
      <c r="B12" s="8">
        <v>41092</v>
      </c>
      <c r="C12" s="65" t="s">
        <v>90</v>
      </c>
      <c r="D12" s="19">
        <v>9</v>
      </c>
      <c r="E12" s="19">
        <v>4</v>
      </c>
      <c r="F12" s="14">
        <v>25</v>
      </c>
      <c r="G12" s="14">
        <v>25</v>
      </c>
      <c r="H12" s="2">
        <f t="shared" si="0"/>
        <v>0</v>
      </c>
      <c r="I12" s="2">
        <f t="shared" si="1"/>
        <v>0</v>
      </c>
      <c r="J12" s="19">
        <v>9</v>
      </c>
      <c r="K12" s="14">
        <v>25</v>
      </c>
      <c r="L12" s="14">
        <v>25</v>
      </c>
      <c r="M12" s="2">
        <f t="shared" si="2"/>
        <v>80</v>
      </c>
      <c r="N12" s="2">
        <f t="shared" si="3"/>
        <v>52.5</v>
      </c>
      <c r="O12" s="17">
        <f t="shared" si="4"/>
        <v>100</v>
      </c>
      <c r="P12" s="2">
        <f t="shared" si="5"/>
        <v>132.5</v>
      </c>
      <c r="Q12" s="19">
        <f t="shared" si="6"/>
        <v>1</v>
      </c>
      <c r="R12" s="6">
        <f t="shared" si="7"/>
        <v>1</v>
      </c>
      <c r="S12" s="19">
        <v>9</v>
      </c>
      <c r="T12" s="2">
        <v>6.4</v>
      </c>
      <c r="U12" s="2">
        <v>4.2</v>
      </c>
      <c r="V12" s="19">
        <v>5</v>
      </c>
      <c r="W12" s="2">
        <v>9</v>
      </c>
      <c r="X12" s="43"/>
      <c r="Y12" s="49">
        <v>1</v>
      </c>
    </row>
    <row r="13" spans="1:25" x14ac:dyDescent="0.25">
      <c r="A13" s="65" t="s">
        <v>47</v>
      </c>
      <c r="B13" s="8">
        <v>41097</v>
      </c>
      <c r="C13" s="65" t="s">
        <v>88</v>
      </c>
      <c r="D13" s="19">
        <v>9</v>
      </c>
      <c r="E13" s="19">
        <v>6</v>
      </c>
      <c r="F13" s="14">
        <v>25</v>
      </c>
      <c r="G13" s="14">
        <v>25</v>
      </c>
      <c r="H13" s="2">
        <f t="shared" si="0"/>
        <v>35</v>
      </c>
      <c r="I13" s="2">
        <f t="shared" si="1"/>
        <v>32.5</v>
      </c>
      <c r="J13" s="19">
        <v>3</v>
      </c>
      <c r="K13" s="14">
        <v>25</v>
      </c>
      <c r="L13" s="14">
        <v>25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101.25</v>
      </c>
      <c r="Q13" s="19">
        <f t="shared" si="6"/>
        <v>1</v>
      </c>
      <c r="R13" s="6">
        <f t="shared" si="7"/>
        <v>1</v>
      </c>
      <c r="S13" s="19">
        <v>6</v>
      </c>
      <c r="T13" s="2">
        <v>2.8</v>
      </c>
      <c r="U13" s="2">
        <v>2.6</v>
      </c>
      <c r="V13" s="19">
        <v>2</v>
      </c>
      <c r="W13" s="2">
        <v>2.6</v>
      </c>
      <c r="X13" s="43"/>
      <c r="Y13" s="49">
        <v>1.5</v>
      </c>
    </row>
    <row r="14" spans="1:25" x14ac:dyDescent="0.25">
      <c r="A14" s="65" t="s">
        <v>48</v>
      </c>
      <c r="B14" s="8"/>
      <c r="C14" s="65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65" t="s">
        <v>49</v>
      </c>
      <c r="B15" s="8"/>
      <c r="C15" s="65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65" t="s">
        <v>50</v>
      </c>
      <c r="B16" s="8"/>
      <c r="C16" s="65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65" t="s">
        <v>51</v>
      </c>
      <c r="B17" s="8"/>
      <c r="C17" s="65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65" t="s">
        <v>52</v>
      </c>
      <c r="B18" s="8"/>
      <c r="C18" s="65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65" t="s">
        <v>53</v>
      </c>
      <c r="B19" s="8"/>
      <c r="C19" s="65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65" t="s">
        <v>54</v>
      </c>
      <c r="B20" s="8"/>
      <c r="C20" s="65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65" t="s">
        <v>55</v>
      </c>
      <c r="B21" s="8"/>
      <c r="C21" s="65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65" t="s">
        <v>56</v>
      </c>
      <c r="B22" s="8"/>
      <c r="C22" s="65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65" t="s">
        <v>57</v>
      </c>
      <c r="B23" s="8"/>
      <c r="C23" s="65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65" t="s">
        <v>58</v>
      </c>
      <c r="B24" s="8"/>
      <c r="C24" s="65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65" t="s">
        <v>59</v>
      </c>
      <c r="B25" s="8"/>
      <c r="C25" s="65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65" t="s">
        <v>60</v>
      </c>
      <c r="B26" s="8"/>
      <c r="C26" s="65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65" t="s">
        <v>61</v>
      </c>
      <c r="B27" s="8"/>
      <c r="C27" s="65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65" t="s">
        <v>62</v>
      </c>
      <c r="B28" s="8"/>
      <c r="C28" s="65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65" t="s">
        <v>63</v>
      </c>
      <c r="B29" s="8"/>
      <c r="C29" s="65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65" t="s">
        <v>64</v>
      </c>
      <c r="B30" s="8"/>
      <c r="C30" s="65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65" t="s">
        <v>65</v>
      </c>
      <c r="B31" s="8"/>
      <c r="C31" s="65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65" t="s">
        <v>66</v>
      </c>
      <c r="B32" s="8"/>
      <c r="C32" s="65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65" t="s">
        <v>67</v>
      </c>
      <c r="B33" s="8"/>
      <c r="C33" s="65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65" t="s">
        <v>68</v>
      </c>
      <c r="B34" s="8"/>
      <c r="C34" s="65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900</v>
      </c>
      <c r="P36" s="2">
        <f>SUM(P5:P35)</f>
        <v>777.5</v>
      </c>
      <c r="Q36" s="19">
        <f>SUM(Q5:Q35)</f>
        <v>9</v>
      </c>
      <c r="R36" s="19">
        <f>SUM(R5:R35)</f>
        <v>7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1877.5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0.77777777777777779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1460.2777777777778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65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65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65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65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9</v>
      </c>
      <c r="R50" s="55">
        <f>SUM(R36:R49)</f>
        <v>7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71" customWidth="1"/>
    <col min="2" max="2" width="11.140625" customWidth="1"/>
    <col min="3" max="3" width="7.42578125" customWidth="1"/>
    <col min="4" max="4" width="7.140625" customWidth="1"/>
    <col min="5" max="5" width="8" style="7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7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91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72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71" t="s">
        <v>9</v>
      </c>
      <c r="B5" s="8">
        <v>41093</v>
      </c>
      <c r="C5" s="71" t="s">
        <v>92</v>
      </c>
      <c r="D5" s="19">
        <v>10</v>
      </c>
      <c r="E5" s="19">
        <v>2</v>
      </c>
      <c r="F5" s="14">
        <v>100</v>
      </c>
      <c r="H5" s="2">
        <f>IF(E5=S5,F5/2*MIN(T5,42),0)</f>
        <v>0</v>
      </c>
      <c r="I5" s="2">
        <f>IF(E5=S5,G5/2*MIN(U5,22),IF(E5=V5,G5/2*MIN(W5,22),0))</f>
        <v>0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0</v>
      </c>
      <c r="Q5" s="19">
        <f>IF(B5&gt;1/1/2000,1,0)</f>
        <v>1</v>
      </c>
      <c r="R5" s="6">
        <f>IF(H5&gt;0,1,IF(I5&gt;0,1,IF(M5&gt;0,1,IF(N5&gt;0,1,0))))</f>
        <v>0</v>
      </c>
      <c r="S5" s="19">
        <v>11</v>
      </c>
      <c r="T5" s="2">
        <v>5.8</v>
      </c>
      <c r="U5" s="2">
        <v>3.8</v>
      </c>
      <c r="V5" s="19">
        <v>12</v>
      </c>
      <c r="W5" s="2">
        <v>6.6</v>
      </c>
      <c r="X5" s="43"/>
      <c r="Y5" s="49">
        <v>1</v>
      </c>
    </row>
    <row r="6" spans="1:25" x14ac:dyDescent="0.25">
      <c r="A6" s="71" t="s">
        <v>40</v>
      </c>
      <c r="B6" s="8">
        <v>41096</v>
      </c>
      <c r="C6" s="71" t="s">
        <v>105</v>
      </c>
      <c r="D6" s="19">
        <v>10</v>
      </c>
      <c r="E6" s="19">
        <v>4</v>
      </c>
      <c r="F6" s="14">
        <v>100</v>
      </c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3</v>
      </c>
      <c r="T6" s="2">
        <v>18.399999999999999</v>
      </c>
      <c r="U6" s="2">
        <v>7</v>
      </c>
      <c r="V6" s="19">
        <v>1</v>
      </c>
      <c r="W6" s="2">
        <v>2.8</v>
      </c>
      <c r="X6" s="43"/>
      <c r="Y6" s="49">
        <v>1</v>
      </c>
    </row>
    <row r="7" spans="1:25" x14ac:dyDescent="0.25">
      <c r="A7" s="71" t="s">
        <v>41</v>
      </c>
      <c r="B7" s="8">
        <v>41097</v>
      </c>
      <c r="C7" s="71" t="s">
        <v>106</v>
      </c>
      <c r="D7" s="19">
        <v>10</v>
      </c>
      <c r="E7" s="19">
        <v>3</v>
      </c>
      <c r="F7" s="14">
        <v>100</v>
      </c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4</v>
      </c>
      <c r="T7" s="2">
        <v>13.8</v>
      </c>
      <c r="U7" s="2">
        <v>6.2</v>
      </c>
      <c r="V7" s="19">
        <v>2</v>
      </c>
      <c r="W7" s="2">
        <v>24.6</v>
      </c>
      <c r="X7" s="43"/>
      <c r="Y7" s="49">
        <v>1</v>
      </c>
    </row>
    <row r="8" spans="1:25" x14ac:dyDescent="0.25">
      <c r="A8" s="71" t="s">
        <v>42</v>
      </c>
      <c r="B8" s="8">
        <v>41098</v>
      </c>
      <c r="C8" s="71" t="s">
        <v>106</v>
      </c>
      <c r="D8" s="19">
        <v>6</v>
      </c>
      <c r="E8" s="19">
        <v>3</v>
      </c>
      <c r="F8" s="14">
        <v>80</v>
      </c>
      <c r="G8" s="14">
        <v>20</v>
      </c>
      <c r="H8" s="2">
        <f t="shared" si="0"/>
        <v>0</v>
      </c>
      <c r="I8" s="2">
        <f t="shared" si="1"/>
        <v>36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36</v>
      </c>
      <c r="Q8" s="19">
        <f t="shared" si="6"/>
        <v>1</v>
      </c>
      <c r="R8" s="6">
        <f t="shared" si="7"/>
        <v>1</v>
      </c>
      <c r="S8" s="19">
        <v>7</v>
      </c>
      <c r="T8" s="2">
        <v>4</v>
      </c>
      <c r="U8" s="2">
        <v>2.6</v>
      </c>
      <c r="V8" s="19">
        <v>3</v>
      </c>
      <c r="W8" s="2">
        <v>3.6</v>
      </c>
      <c r="X8" s="43"/>
      <c r="Y8" s="49">
        <v>1</v>
      </c>
    </row>
    <row r="9" spans="1:25" x14ac:dyDescent="0.25">
      <c r="A9" s="71" t="s">
        <v>43</v>
      </c>
      <c r="B9" s="8">
        <v>41098</v>
      </c>
      <c r="C9" s="71" t="s">
        <v>106</v>
      </c>
      <c r="D9" s="19">
        <v>9</v>
      </c>
      <c r="E9" s="19">
        <v>1</v>
      </c>
      <c r="F9" s="14">
        <v>30</v>
      </c>
      <c r="G9" s="14">
        <v>20</v>
      </c>
      <c r="H9" s="2">
        <f t="shared" si="0"/>
        <v>0</v>
      </c>
      <c r="I9" s="2">
        <f t="shared" si="1"/>
        <v>0</v>
      </c>
      <c r="J9" s="19">
        <v>9</v>
      </c>
      <c r="K9" s="14">
        <v>30</v>
      </c>
      <c r="L9" s="14">
        <v>20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>
        <v>8</v>
      </c>
      <c r="T9" s="2">
        <v>29</v>
      </c>
      <c r="U9" s="2">
        <v>11</v>
      </c>
      <c r="V9" s="19">
        <v>6</v>
      </c>
      <c r="W9" s="2">
        <v>4.4000000000000004</v>
      </c>
      <c r="X9" s="43"/>
      <c r="Y9" s="49">
        <v>1</v>
      </c>
    </row>
    <row r="10" spans="1:25" x14ac:dyDescent="0.25">
      <c r="A10" s="71" t="s">
        <v>44</v>
      </c>
      <c r="B10" s="8">
        <v>41098</v>
      </c>
      <c r="C10" s="71" t="s">
        <v>106</v>
      </c>
      <c r="D10" s="19">
        <v>10</v>
      </c>
      <c r="E10" s="19">
        <v>6</v>
      </c>
      <c r="F10" s="14">
        <v>30</v>
      </c>
      <c r="G10" s="14">
        <v>20</v>
      </c>
      <c r="H10" s="2">
        <f t="shared" si="0"/>
        <v>0</v>
      </c>
      <c r="I10" s="2">
        <f t="shared" si="1"/>
        <v>0</v>
      </c>
      <c r="J10" s="19">
        <v>9</v>
      </c>
      <c r="K10" s="14">
        <v>30</v>
      </c>
      <c r="L10" s="14">
        <v>20</v>
      </c>
      <c r="M10" s="2">
        <f t="shared" si="2"/>
        <v>0</v>
      </c>
      <c r="N10" s="2">
        <f t="shared" si="3"/>
        <v>64</v>
      </c>
      <c r="O10" s="17">
        <f t="shared" si="4"/>
        <v>100</v>
      </c>
      <c r="P10" s="2">
        <f t="shared" si="5"/>
        <v>64</v>
      </c>
      <c r="Q10" s="19">
        <f t="shared" si="6"/>
        <v>1</v>
      </c>
      <c r="R10" s="6">
        <f t="shared" si="7"/>
        <v>1</v>
      </c>
      <c r="S10" s="19">
        <v>8</v>
      </c>
      <c r="T10" s="2">
        <v>6</v>
      </c>
      <c r="U10" s="2">
        <v>4.4000000000000004</v>
      </c>
      <c r="V10" s="19">
        <v>9</v>
      </c>
      <c r="W10" s="2">
        <v>6.4</v>
      </c>
      <c r="X10" s="43"/>
      <c r="Y10" s="49">
        <v>1</v>
      </c>
    </row>
    <row r="11" spans="1:25" x14ac:dyDescent="0.25">
      <c r="A11" s="71" t="s">
        <v>45</v>
      </c>
      <c r="B11" s="8"/>
      <c r="C11" s="7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71" t="s">
        <v>46</v>
      </c>
      <c r="B12" s="8"/>
      <c r="C12" s="7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71" t="s">
        <v>47</v>
      </c>
      <c r="B13" s="8"/>
      <c r="C13" s="7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71" t="s">
        <v>48</v>
      </c>
      <c r="B14" s="8"/>
      <c r="C14" s="7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71" t="s">
        <v>49</v>
      </c>
      <c r="B15" s="8"/>
      <c r="C15" s="7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71" t="s">
        <v>50</v>
      </c>
      <c r="B16" s="8"/>
      <c r="C16" s="7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71" t="s">
        <v>51</v>
      </c>
      <c r="B17" s="8"/>
      <c r="C17" s="7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71" t="s">
        <v>52</v>
      </c>
      <c r="B18" s="8"/>
      <c r="C18" s="7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71" t="s">
        <v>53</v>
      </c>
      <c r="B19" s="8"/>
      <c r="C19" s="7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71" t="s">
        <v>54</v>
      </c>
      <c r="B20" s="8"/>
      <c r="C20" s="7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71" t="s">
        <v>55</v>
      </c>
      <c r="B21" s="8"/>
      <c r="C21" s="7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71" t="s">
        <v>56</v>
      </c>
      <c r="B22" s="8"/>
      <c r="C22" s="7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71" t="s">
        <v>57</v>
      </c>
      <c r="B23" s="8"/>
      <c r="C23" s="7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71" t="s">
        <v>58</v>
      </c>
      <c r="B24" s="8"/>
      <c r="C24" s="7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71" t="s">
        <v>59</v>
      </c>
      <c r="B25" s="8"/>
      <c r="C25" s="7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71" t="s">
        <v>60</v>
      </c>
      <c r="B26" s="8"/>
      <c r="C26" s="7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71" t="s">
        <v>61</v>
      </c>
      <c r="B27" s="8"/>
      <c r="C27" s="7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71" t="s">
        <v>62</v>
      </c>
      <c r="B28" s="8"/>
      <c r="C28" s="7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71" t="s">
        <v>63</v>
      </c>
      <c r="B29" s="8"/>
      <c r="C29" s="7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71" t="s">
        <v>64</v>
      </c>
      <c r="B30" s="8"/>
      <c r="C30" s="7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71" t="s">
        <v>65</v>
      </c>
      <c r="B31" s="8"/>
      <c r="C31" s="7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71" t="s">
        <v>66</v>
      </c>
      <c r="B32" s="8"/>
      <c r="C32" s="7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71" t="s">
        <v>67</v>
      </c>
      <c r="B33" s="8"/>
      <c r="C33" s="7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71" t="s">
        <v>68</v>
      </c>
      <c r="B34" s="8"/>
      <c r="C34" s="7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600</v>
      </c>
      <c r="P36" s="2">
        <f>SUM(P5:P35)</f>
        <v>100</v>
      </c>
      <c r="Q36" s="19">
        <f>SUM(Q5:Q35)</f>
        <v>6</v>
      </c>
      <c r="R36" s="19">
        <f>SUM(R5:R35)</f>
        <v>2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1500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0.33333333333333331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500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71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71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71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7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6</v>
      </c>
      <c r="R50" s="55">
        <f>SUM(R36:R49)</f>
        <v>2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15" sqref="W15"/>
    </sheetView>
  </sheetViews>
  <sheetFormatPr defaultRowHeight="15" x14ac:dyDescent="0.25"/>
  <cols>
    <col min="1" max="1" width="7.7109375" style="73" customWidth="1"/>
    <col min="2" max="2" width="11.140625" customWidth="1"/>
    <col min="3" max="3" width="7.42578125" customWidth="1"/>
    <col min="4" max="4" width="7.140625" customWidth="1"/>
    <col min="5" max="5" width="8" style="7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7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95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74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73" t="s">
        <v>9</v>
      </c>
      <c r="B5" s="8">
        <v>41094</v>
      </c>
      <c r="C5" s="73" t="s">
        <v>96</v>
      </c>
      <c r="D5" s="19">
        <v>8</v>
      </c>
      <c r="E5" s="19">
        <v>2</v>
      </c>
      <c r="F5" s="14">
        <v>25</v>
      </c>
      <c r="G5" s="14">
        <v>25</v>
      </c>
      <c r="H5" s="2">
        <f>IF(E5=S5,F5/2*MIN(T5,42),0)</f>
        <v>0</v>
      </c>
      <c r="I5" s="2">
        <f>IF(E5=S5,G5/2*MIN(U5,22),IF(E5=V5,G5/2*MIN(W5,22),0))</f>
        <v>0</v>
      </c>
      <c r="J5" s="19">
        <v>8</v>
      </c>
      <c r="K5" s="14">
        <v>25</v>
      </c>
      <c r="L5" s="14">
        <v>25</v>
      </c>
      <c r="M5" s="2">
        <f>IF(J5=S5,K5/2*MIN(T5,42),0)</f>
        <v>337.5</v>
      </c>
      <c r="N5" s="2">
        <f>IF(J5=S5,L5/2*MIN(U5,22),IF(J5=V5,L5/2*MIN(W5,22),0))</f>
        <v>125</v>
      </c>
      <c r="O5" s="17">
        <f>F5+G5+K5+L5</f>
        <v>100</v>
      </c>
      <c r="P5" s="2">
        <f>(H5+I5+M5+N5)*Y5</f>
        <v>462.5</v>
      </c>
      <c r="Q5" s="19">
        <f>IF(B5&gt;1/1/2000,1,0)</f>
        <v>1</v>
      </c>
      <c r="R5" s="6">
        <f>IF(H5&gt;0,1,IF(I5&gt;0,1,IF(M5&gt;0,1,IF(N5&gt;0,1,0))))</f>
        <v>1</v>
      </c>
      <c r="S5" s="19">
        <v>8</v>
      </c>
      <c r="T5" s="2">
        <v>27</v>
      </c>
      <c r="U5" s="2">
        <v>10</v>
      </c>
      <c r="V5" s="19">
        <v>4</v>
      </c>
      <c r="W5" s="2">
        <v>6.7</v>
      </c>
      <c r="X5" s="43"/>
      <c r="Y5" s="49">
        <v>1</v>
      </c>
    </row>
    <row r="6" spans="1:25" x14ac:dyDescent="0.25">
      <c r="A6" s="73" t="s">
        <v>40</v>
      </c>
      <c r="B6" s="8">
        <v>41094</v>
      </c>
      <c r="C6" s="73" t="s">
        <v>96</v>
      </c>
      <c r="D6" s="19">
        <v>10</v>
      </c>
      <c r="E6" s="19">
        <v>10</v>
      </c>
      <c r="F6" s="14">
        <v>25</v>
      </c>
      <c r="G6" s="14">
        <v>25</v>
      </c>
      <c r="H6" s="2">
        <f t="shared" ref="H6:H34" si="0">IF(E6=S6,F6/2*MIN(T6,42),0)</f>
        <v>0</v>
      </c>
      <c r="I6" s="2">
        <f t="shared" ref="I6:I34" si="1">IF(E6=S6,G6/2*MIN(U6,22),IF(E6=V6,G6/2*MIN(W6,22),0))</f>
        <v>45</v>
      </c>
      <c r="J6" s="19">
        <v>11</v>
      </c>
      <c r="K6" s="14">
        <v>25</v>
      </c>
      <c r="L6" s="14">
        <v>25</v>
      </c>
      <c r="M6" s="2">
        <f t="shared" ref="M6:M34" si="2">IF(J6=S6,K6/2*MIN(T6,42),0)</f>
        <v>65</v>
      </c>
      <c r="N6" s="2">
        <f t="shared" ref="N6:N34" si="3">IF(J6=S6,L6/2*MIN(U6,22),IF(J6=V6,L6/2*MIN(W6,22),0))</f>
        <v>38.75</v>
      </c>
      <c r="O6" s="17">
        <f t="shared" ref="O6:O34" si="4">F6+G6+K6+L6</f>
        <v>100</v>
      </c>
      <c r="P6" s="2">
        <f t="shared" ref="P6:P34" si="5">(H6+I6+M6+N6)*Y6</f>
        <v>148.75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11</v>
      </c>
      <c r="T6" s="2">
        <v>5.2</v>
      </c>
      <c r="U6" s="2">
        <v>3.1</v>
      </c>
      <c r="V6" s="19">
        <v>10</v>
      </c>
      <c r="W6" s="2">
        <v>3.6</v>
      </c>
      <c r="X6" s="43"/>
      <c r="Y6" s="49">
        <v>1</v>
      </c>
    </row>
    <row r="7" spans="1:25" x14ac:dyDescent="0.25">
      <c r="A7" s="73" t="s">
        <v>41</v>
      </c>
      <c r="B7" s="8">
        <v>41094</v>
      </c>
      <c r="C7" s="73" t="s">
        <v>90</v>
      </c>
      <c r="D7" s="19">
        <v>2</v>
      </c>
      <c r="E7" s="19">
        <v>4</v>
      </c>
      <c r="F7" s="14">
        <v>25</v>
      </c>
      <c r="G7" s="14">
        <v>25</v>
      </c>
      <c r="H7" s="2">
        <f t="shared" si="0"/>
        <v>0</v>
      </c>
      <c r="I7" s="2">
        <f t="shared" si="1"/>
        <v>0</v>
      </c>
      <c r="J7" s="19">
        <v>5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6</v>
      </c>
      <c r="T7" s="2">
        <v>13.2</v>
      </c>
      <c r="U7" s="2">
        <v>5.3</v>
      </c>
      <c r="V7" s="19">
        <v>2</v>
      </c>
      <c r="W7" s="2">
        <v>4.0999999999999996</v>
      </c>
      <c r="X7" s="43"/>
      <c r="Y7" s="49">
        <v>1</v>
      </c>
    </row>
    <row r="8" spans="1:25" x14ac:dyDescent="0.25">
      <c r="A8" s="73" t="s">
        <v>42</v>
      </c>
      <c r="B8" s="8">
        <v>41094</v>
      </c>
      <c r="C8" s="73" t="s">
        <v>99</v>
      </c>
      <c r="D8" s="19">
        <v>9</v>
      </c>
      <c r="E8" s="19">
        <v>6</v>
      </c>
      <c r="F8" s="14">
        <v>50</v>
      </c>
      <c r="G8" s="14">
        <v>50</v>
      </c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3</v>
      </c>
      <c r="T8" s="2">
        <v>10.8</v>
      </c>
      <c r="U8" s="2">
        <v>5.8</v>
      </c>
      <c r="V8" s="19">
        <v>7</v>
      </c>
      <c r="W8" s="2">
        <v>5.6</v>
      </c>
      <c r="X8" s="43"/>
      <c r="Y8" s="49">
        <v>1</v>
      </c>
    </row>
    <row r="9" spans="1:25" x14ac:dyDescent="0.25">
      <c r="A9" s="73" t="s">
        <v>43</v>
      </c>
      <c r="B9" s="8">
        <v>41097</v>
      </c>
      <c r="C9" s="73" t="s">
        <v>88</v>
      </c>
      <c r="D9" s="19">
        <v>9</v>
      </c>
      <c r="E9" s="19">
        <v>2</v>
      </c>
      <c r="F9" s="14">
        <v>50</v>
      </c>
      <c r="G9" s="14">
        <v>50</v>
      </c>
      <c r="H9" s="2">
        <f t="shared" si="0"/>
        <v>0</v>
      </c>
      <c r="I9" s="2">
        <f t="shared" si="1"/>
        <v>65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97.5</v>
      </c>
      <c r="Q9" s="19">
        <f t="shared" si="6"/>
        <v>1</v>
      </c>
      <c r="R9" s="6">
        <f t="shared" si="7"/>
        <v>1</v>
      </c>
      <c r="S9" s="19">
        <v>6</v>
      </c>
      <c r="T9" s="2">
        <v>2.8</v>
      </c>
      <c r="U9" s="2">
        <v>2.2000000000000002</v>
      </c>
      <c r="V9" s="19">
        <v>2</v>
      </c>
      <c r="W9" s="2">
        <v>2.6</v>
      </c>
      <c r="X9" s="43"/>
      <c r="Y9" s="49">
        <v>1.5</v>
      </c>
    </row>
    <row r="10" spans="1:25" x14ac:dyDescent="0.25">
      <c r="A10" s="73" t="s">
        <v>44</v>
      </c>
      <c r="B10" s="8">
        <v>41097</v>
      </c>
      <c r="C10" s="73" t="s">
        <v>96</v>
      </c>
      <c r="D10" s="19">
        <v>9</v>
      </c>
      <c r="E10" s="19">
        <v>1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5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6</v>
      </c>
      <c r="T10" s="2">
        <v>13.6</v>
      </c>
      <c r="U10" s="2">
        <v>5.4</v>
      </c>
      <c r="V10" s="19">
        <v>4</v>
      </c>
      <c r="W10" s="2">
        <v>5.2</v>
      </c>
      <c r="X10" s="43"/>
      <c r="Y10" s="49">
        <v>1</v>
      </c>
    </row>
    <row r="11" spans="1:25" x14ac:dyDescent="0.25">
      <c r="A11" s="73" t="s">
        <v>45</v>
      </c>
      <c r="B11" s="8">
        <v>41097</v>
      </c>
      <c r="C11" s="73" t="s">
        <v>88</v>
      </c>
      <c r="D11" s="19">
        <v>3</v>
      </c>
      <c r="E11" s="19">
        <v>1</v>
      </c>
      <c r="F11" s="14">
        <v>25</v>
      </c>
      <c r="G11" s="14">
        <v>25</v>
      </c>
      <c r="H11" s="2">
        <f t="shared" si="0"/>
        <v>0</v>
      </c>
      <c r="I11" s="2">
        <f t="shared" si="1"/>
        <v>0</v>
      </c>
      <c r="J11" s="19">
        <v>5</v>
      </c>
      <c r="K11" s="14">
        <v>25</v>
      </c>
      <c r="L11" s="14">
        <v>25</v>
      </c>
      <c r="M11" s="2">
        <f t="shared" si="2"/>
        <v>0</v>
      </c>
      <c r="N11" s="2">
        <f t="shared" si="3"/>
        <v>30</v>
      </c>
      <c r="O11" s="17">
        <f t="shared" si="4"/>
        <v>100</v>
      </c>
      <c r="P11" s="2">
        <f t="shared" si="5"/>
        <v>30</v>
      </c>
      <c r="Q11" s="19">
        <f t="shared" si="6"/>
        <v>1</v>
      </c>
      <c r="R11" s="6">
        <f t="shared" si="7"/>
        <v>1</v>
      </c>
      <c r="S11" s="19">
        <v>3</v>
      </c>
      <c r="T11" s="2">
        <v>4</v>
      </c>
      <c r="U11" s="2">
        <v>2.2000000000000002</v>
      </c>
      <c r="V11" s="19">
        <v>5</v>
      </c>
      <c r="W11" s="2">
        <v>2.4</v>
      </c>
      <c r="X11" s="43"/>
      <c r="Y11" s="49">
        <v>1</v>
      </c>
    </row>
    <row r="12" spans="1:25" x14ac:dyDescent="0.25">
      <c r="A12" s="73" t="s">
        <v>46</v>
      </c>
      <c r="B12" s="8">
        <v>41097</v>
      </c>
      <c r="C12" s="73" t="s">
        <v>88</v>
      </c>
      <c r="D12" s="19">
        <v>7</v>
      </c>
      <c r="E12" s="19">
        <v>7</v>
      </c>
      <c r="F12" s="14">
        <v>25</v>
      </c>
      <c r="G12" s="14">
        <v>25</v>
      </c>
      <c r="H12" s="2">
        <f t="shared" si="0"/>
        <v>107.5</v>
      </c>
      <c r="I12" s="2">
        <f t="shared" si="1"/>
        <v>55.000000000000007</v>
      </c>
      <c r="J12" s="19">
        <v>12</v>
      </c>
      <c r="K12" s="14">
        <v>25</v>
      </c>
      <c r="L12" s="14">
        <v>25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162.5</v>
      </c>
      <c r="Q12" s="19">
        <f t="shared" si="6"/>
        <v>1</v>
      </c>
      <c r="R12" s="6">
        <f t="shared" si="7"/>
        <v>1</v>
      </c>
      <c r="S12" s="19">
        <v>7</v>
      </c>
      <c r="T12" s="2">
        <v>8.6</v>
      </c>
      <c r="U12" s="2">
        <v>4.4000000000000004</v>
      </c>
      <c r="V12" s="19">
        <v>6</v>
      </c>
      <c r="W12" s="2">
        <v>3.4</v>
      </c>
      <c r="X12" s="43"/>
      <c r="Y12" s="49">
        <v>1</v>
      </c>
    </row>
    <row r="13" spans="1:25" x14ac:dyDescent="0.25">
      <c r="A13" s="73" t="s">
        <v>47</v>
      </c>
      <c r="B13" s="8">
        <v>41098</v>
      </c>
      <c r="C13" s="73" t="s">
        <v>88</v>
      </c>
      <c r="D13" s="19">
        <v>6</v>
      </c>
      <c r="E13" s="19">
        <v>6</v>
      </c>
      <c r="F13" s="14">
        <v>25</v>
      </c>
      <c r="G13" s="14">
        <v>25</v>
      </c>
      <c r="H13" s="2">
        <f t="shared" si="0"/>
        <v>229.99999999999997</v>
      </c>
      <c r="I13" s="2">
        <f t="shared" si="1"/>
        <v>75</v>
      </c>
      <c r="J13" s="19">
        <v>2</v>
      </c>
      <c r="K13" s="14">
        <v>25</v>
      </c>
      <c r="L13" s="14">
        <v>25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305</v>
      </c>
      <c r="Q13" s="19">
        <f t="shared" si="6"/>
        <v>1</v>
      </c>
      <c r="R13" s="6">
        <f t="shared" si="7"/>
        <v>1</v>
      </c>
      <c r="S13" s="19">
        <v>6</v>
      </c>
      <c r="T13" s="2">
        <v>18.399999999999999</v>
      </c>
      <c r="U13" s="2">
        <v>6</v>
      </c>
      <c r="V13" s="19">
        <v>8</v>
      </c>
      <c r="W13" s="2">
        <v>3.4</v>
      </c>
      <c r="X13" s="43"/>
      <c r="Y13" s="49">
        <v>1</v>
      </c>
    </row>
    <row r="14" spans="1:25" x14ac:dyDescent="0.25">
      <c r="A14" s="73" t="s">
        <v>48</v>
      </c>
      <c r="B14" s="8">
        <v>41098</v>
      </c>
      <c r="C14" s="73" t="s">
        <v>88</v>
      </c>
      <c r="D14" s="19">
        <v>8</v>
      </c>
      <c r="E14" s="19">
        <v>2</v>
      </c>
      <c r="F14" s="14">
        <v>25</v>
      </c>
      <c r="G14" s="14">
        <v>25</v>
      </c>
      <c r="H14" s="2">
        <f t="shared" si="0"/>
        <v>0</v>
      </c>
      <c r="I14" s="2">
        <f t="shared" si="1"/>
        <v>0</v>
      </c>
      <c r="J14" s="19">
        <v>3</v>
      </c>
      <c r="K14" s="14">
        <v>25</v>
      </c>
      <c r="L14" s="14">
        <v>25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8</v>
      </c>
      <c r="T14" s="2">
        <v>14.8</v>
      </c>
      <c r="U14" s="2">
        <v>4.8</v>
      </c>
      <c r="V14" s="19">
        <v>7</v>
      </c>
      <c r="W14" s="2">
        <v>2.6</v>
      </c>
      <c r="X14" s="43"/>
      <c r="Y14" s="49">
        <v>1</v>
      </c>
    </row>
    <row r="15" spans="1:25" x14ac:dyDescent="0.25">
      <c r="A15" s="73" t="s">
        <v>49</v>
      </c>
      <c r="B15" s="8"/>
      <c r="C15" s="73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73" t="s">
        <v>50</v>
      </c>
      <c r="B16" s="8"/>
      <c r="C16" s="73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73" t="s">
        <v>51</v>
      </c>
      <c r="B17" s="8"/>
      <c r="C17" s="73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73" t="s">
        <v>52</v>
      </c>
      <c r="B18" s="8"/>
      <c r="C18" s="73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73" t="s">
        <v>53</v>
      </c>
      <c r="B19" s="8"/>
      <c r="C19" s="73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73" t="s">
        <v>54</v>
      </c>
      <c r="B20" s="8"/>
      <c r="C20" s="73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73" t="s">
        <v>55</v>
      </c>
      <c r="B21" s="8"/>
      <c r="C21" s="73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73" t="s">
        <v>56</v>
      </c>
      <c r="B22" s="8"/>
      <c r="C22" s="73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73" t="s">
        <v>57</v>
      </c>
      <c r="B23" s="8"/>
      <c r="C23" s="73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73" t="s">
        <v>58</v>
      </c>
      <c r="B24" s="8"/>
      <c r="C24" s="73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73" t="s">
        <v>59</v>
      </c>
      <c r="B25" s="8"/>
      <c r="C25" s="73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73" t="s">
        <v>60</v>
      </c>
      <c r="B26" s="8"/>
      <c r="C26" s="73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73" t="s">
        <v>61</v>
      </c>
      <c r="B27" s="8"/>
      <c r="C27" s="73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73" t="s">
        <v>62</v>
      </c>
      <c r="B28" s="8"/>
      <c r="C28" s="73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73" t="s">
        <v>63</v>
      </c>
      <c r="B29" s="8"/>
      <c r="C29" s="73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73" t="s">
        <v>64</v>
      </c>
      <c r="B30" s="8"/>
      <c r="C30" s="73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73" t="s">
        <v>65</v>
      </c>
      <c r="B31" s="8"/>
      <c r="C31" s="73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73" t="s">
        <v>66</v>
      </c>
      <c r="B32" s="8"/>
      <c r="C32" s="73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73" t="s">
        <v>67</v>
      </c>
      <c r="B33" s="8"/>
      <c r="C33" s="73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73" t="s">
        <v>68</v>
      </c>
      <c r="B34" s="8"/>
      <c r="C34" s="73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1000</v>
      </c>
      <c r="P36" s="2">
        <f>SUM(P5:P35)</f>
        <v>1206.25</v>
      </c>
      <c r="Q36" s="19">
        <f>SUM(Q5:Q35)</f>
        <v>10</v>
      </c>
      <c r="R36" s="19">
        <f>SUM(R5:R35)</f>
        <v>6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2206.25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0.6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1323.75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73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73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73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73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10</v>
      </c>
      <c r="R50" s="55">
        <f>SUM(R36:R49)</f>
        <v>6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7" sqref="W7"/>
    </sheetView>
  </sheetViews>
  <sheetFormatPr defaultRowHeight="15" x14ac:dyDescent="0.25"/>
  <cols>
    <col min="1" max="1" width="7.7109375" style="73" customWidth="1"/>
    <col min="2" max="2" width="11.140625" customWidth="1"/>
    <col min="3" max="3" width="7.42578125" customWidth="1"/>
    <col min="4" max="4" width="7.140625" customWidth="1"/>
    <col min="5" max="5" width="8" style="7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7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97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74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73" t="s">
        <v>9</v>
      </c>
      <c r="B5" s="8">
        <v>41094</v>
      </c>
      <c r="C5" s="73" t="s">
        <v>98</v>
      </c>
      <c r="D5" s="19">
        <v>3</v>
      </c>
      <c r="E5" s="19">
        <v>1</v>
      </c>
      <c r="F5" s="14">
        <v>40</v>
      </c>
      <c r="G5" s="14">
        <v>60</v>
      </c>
      <c r="H5" s="2">
        <f>IF(E5=S5,F5/2*MIN(T5,42),0)</f>
        <v>0</v>
      </c>
      <c r="I5" s="2">
        <f>IF(E5=S5,G5/2*MIN(U5,22),IF(E5=V5,G5/2*MIN(W5,22),0))</f>
        <v>96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96</v>
      </c>
      <c r="Q5" s="19">
        <f>IF(B5&gt;1/1/2000,1,0)</f>
        <v>1</v>
      </c>
      <c r="R5" s="6">
        <f>IF(H5&gt;0,1,IF(I5&gt;0,1,IF(M5&gt;0,1,IF(N5&gt;0,1,0))))</f>
        <v>1</v>
      </c>
      <c r="S5" s="19">
        <v>3</v>
      </c>
      <c r="T5" s="2">
        <v>4.5999999999999996</v>
      </c>
      <c r="U5" s="2">
        <v>3</v>
      </c>
      <c r="V5" s="19">
        <v>1</v>
      </c>
      <c r="W5" s="2">
        <v>3.2</v>
      </c>
      <c r="X5" s="43"/>
      <c r="Y5" s="49">
        <v>1</v>
      </c>
    </row>
    <row r="6" spans="1:25" x14ac:dyDescent="0.25">
      <c r="A6" s="73" t="s">
        <v>40</v>
      </c>
      <c r="B6" s="8">
        <v>41098</v>
      </c>
      <c r="C6" s="73" t="s">
        <v>109</v>
      </c>
      <c r="D6" s="19">
        <v>2</v>
      </c>
      <c r="E6" s="19">
        <v>3</v>
      </c>
      <c r="F6" s="14">
        <v>40</v>
      </c>
      <c r="G6" s="14">
        <v>60</v>
      </c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2</v>
      </c>
      <c r="T6" s="2">
        <v>12.4</v>
      </c>
      <c r="U6" s="2">
        <v>5.7</v>
      </c>
      <c r="V6" s="19">
        <v>5</v>
      </c>
      <c r="W6" s="2">
        <v>14.1</v>
      </c>
      <c r="X6" s="43"/>
      <c r="Y6" s="49">
        <v>1</v>
      </c>
    </row>
    <row r="7" spans="1:25" x14ac:dyDescent="0.25">
      <c r="A7" s="73" t="s">
        <v>41</v>
      </c>
      <c r="B7" s="8"/>
      <c r="C7" s="73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 x14ac:dyDescent="0.25">
      <c r="A8" s="73" t="s">
        <v>42</v>
      </c>
      <c r="B8" s="8"/>
      <c r="C8" s="73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73" t="s">
        <v>43</v>
      </c>
      <c r="B9" s="8"/>
      <c r="C9" s="73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73" t="s">
        <v>44</v>
      </c>
      <c r="B10" s="8"/>
      <c r="C10" s="73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73" t="s">
        <v>45</v>
      </c>
      <c r="B11" s="8"/>
      <c r="C11" s="73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73" t="s">
        <v>46</v>
      </c>
      <c r="B12" s="8"/>
      <c r="C12" s="73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73" t="s">
        <v>47</v>
      </c>
      <c r="B13" s="8"/>
      <c r="C13" s="73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73" t="s">
        <v>48</v>
      </c>
      <c r="B14" s="8"/>
      <c r="C14" s="73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73" t="s">
        <v>49</v>
      </c>
      <c r="B15" s="8"/>
      <c r="C15" s="73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73" t="s">
        <v>50</v>
      </c>
      <c r="B16" s="8"/>
      <c r="C16" s="73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73" t="s">
        <v>51</v>
      </c>
      <c r="B17" s="8"/>
      <c r="C17" s="73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73" t="s">
        <v>52</v>
      </c>
      <c r="B18" s="8"/>
      <c r="C18" s="73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73" t="s">
        <v>53</v>
      </c>
      <c r="B19" s="8"/>
      <c r="C19" s="73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73" t="s">
        <v>54</v>
      </c>
      <c r="B20" s="8"/>
      <c r="C20" s="73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73" t="s">
        <v>55</v>
      </c>
      <c r="B21" s="8"/>
      <c r="C21" s="73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73" t="s">
        <v>56</v>
      </c>
      <c r="B22" s="8"/>
      <c r="C22" s="73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73" t="s">
        <v>57</v>
      </c>
      <c r="B23" s="8"/>
      <c r="C23" s="73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73" t="s">
        <v>58</v>
      </c>
      <c r="B24" s="8"/>
      <c r="C24" s="73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73" t="s">
        <v>59</v>
      </c>
      <c r="B25" s="8"/>
      <c r="C25" s="73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73" t="s">
        <v>60</v>
      </c>
      <c r="B26" s="8"/>
      <c r="C26" s="73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73" t="s">
        <v>61</v>
      </c>
      <c r="B27" s="8"/>
      <c r="C27" s="73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73" t="s">
        <v>62</v>
      </c>
      <c r="B28" s="8"/>
      <c r="C28" s="73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73" t="s">
        <v>63</v>
      </c>
      <c r="B29" s="8"/>
      <c r="C29" s="73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73" t="s">
        <v>64</v>
      </c>
      <c r="B30" s="8"/>
      <c r="C30" s="73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73" t="s">
        <v>65</v>
      </c>
      <c r="B31" s="8"/>
      <c r="C31" s="73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73" t="s">
        <v>66</v>
      </c>
      <c r="B32" s="8"/>
      <c r="C32" s="73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73" t="s">
        <v>67</v>
      </c>
      <c r="B33" s="8"/>
      <c r="C33" s="73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73" t="s">
        <v>68</v>
      </c>
      <c r="B34" s="8"/>
      <c r="C34" s="73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200</v>
      </c>
      <c r="P36" s="2">
        <f>SUM(P5:P35)</f>
        <v>96</v>
      </c>
      <c r="Q36" s="19">
        <f>SUM(Q5:Q35)</f>
        <v>2</v>
      </c>
      <c r="R36" s="19">
        <f>SUM(R5:R35)</f>
        <v>1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1896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0.5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948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73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73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73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73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2</v>
      </c>
      <c r="R50" s="55">
        <f>SUM(R36:R49)</f>
        <v>1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W7" sqref="W7"/>
    </sheetView>
  </sheetViews>
  <sheetFormatPr defaultRowHeight="15" x14ac:dyDescent="0.25"/>
  <cols>
    <col min="1" max="1" width="7.7109375" style="75" customWidth="1"/>
    <col min="2" max="2" width="11.140625" customWidth="1"/>
    <col min="3" max="3" width="7.42578125" customWidth="1"/>
    <col min="4" max="4" width="7.140625" customWidth="1"/>
    <col min="5" max="5" width="8" style="75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5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75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 t="s">
        <v>108</v>
      </c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76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75" t="s">
        <v>9</v>
      </c>
      <c r="B5" s="8">
        <v>41098</v>
      </c>
      <c r="C5" s="75" t="s">
        <v>88</v>
      </c>
      <c r="D5" s="19">
        <v>7</v>
      </c>
      <c r="E5" s="19">
        <v>6</v>
      </c>
      <c r="F5" s="14">
        <v>50</v>
      </c>
      <c r="G5" s="14">
        <v>50</v>
      </c>
      <c r="H5" s="2">
        <f>IF(E5=S5,F5/2*MIN(T5,42),0)</f>
        <v>0</v>
      </c>
      <c r="I5" s="2">
        <f>IF(E5=S5,G5/2*MIN(U5,22),IF(E5=V5,G5/2*MIN(W5,22),0))</f>
        <v>0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100</v>
      </c>
      <c r="P5" s="2">
        <f>(H5+I5+M5+N5)*Y5</f>
        <v>0</v>
      </c>
      <c r="Q5" s="19">
        <f>IF(B5&gt;1/1/2000,1,0)</f>
        <v>1</v>
      </c>
      <c r="R5" s="6">
        <f>IF(H5&gt;0,1,IF(I5&gt;0,1,IF(M5&gt;0,1,IF(N5&gt;0,1,0))))</f>
        <v>0</v>
      </c>
      <c r="S5" s="19">
        <v>5</v>
      </c>
      <c r="T5" s="2">
        <v>44.4</v>
      </c>
      <c r="U5" s="2">
        <v>19</v>
      </c>
      <c r="V5" s="19">
        <v>2</v>
      </c>
      <c r="W5" s="2">
        <v>4.4000000000000004</v>
      </c>
      <c r="X5" s="43"/>
      <c r="Y5" s="49">
        <v>1</v>
      </c>
    </row>
    <row r="6" spans="1:25" x14ac:dyDescent="0.25">
      <c r="A6" s="75" t="s">
        <v>40</v>
      </c>
      <c r="B6" s="8">
        <v>41098</v>
      </c>
      <c r="C6" s="75" t="s">
        <v>88</v>
      </c>
      <c r="D6" s="19">
        <v>8</v>
      </c>
      <c r="E6" s="19">
        <v>7</v>
      </c>
      <c r="F6" s="14">
        <v>50</v>
      </c>
      <c r="G6" s="14">
        <v>50</v>
      </c>
      <c r="H6" s="2">
        <f t="shared" ref="H6:H34" si="0">IF(E6=S6,F6/2*MIN(T6,42),0)</f>
        <v>0</v>
      </c>
      <c r="I6" s="2">
        <f t="shared" ref="I6:I34" si="1">IF(E6=S6,G6/2*MIN(U6,22),IF(E6=V6,G6/2*MIN(W6,22),0))</f>
        <v>65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100</v>
      </c>
      <c r="P6" s="2">
        <f t="shared" ref="P6:P34" si="5">(H6+I6+M6+N6)*Y6</f>
        <v>65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8</v>
      </c>
      <c r="T6" s="2">
        <v>14.8</v>
      </c>
      <c r="U6" s="2">
        <v>4.8</v>
      </c>
      <c r="V6" s="19">
        <v>7</v>
      </c>
      <c r="W6" s="2">
        <v>2.6</v>
      </c>
      <c r="X6" s="43"/>
      <c r="Y6" s="49">
        <v>1</v>
      </c>
    </row>
    <row r="7" spans="1:25" x14ac:dyDescent="0.25">
      <c r="A7" s="75" t="s">
        <v>41</v>
      </c>
      <c r="B7" s="8"/>
      <c r="C7" s="75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 x14ac:dyDescent="0.25">
      <c r="A8" s="75" t="s">
        <v>42</v>
      </c>
      <c r="B8" s="8"/>
      <c r="C8" s="75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75" t="s">
        <v>43</v>
      </c>
      <c r="B9" s="8"/>
      <c r="C9" s="75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75" t="s">
        <v>44</v>
      </c>
      <c r="B10" s="8"/>
      <c r="C10" s="75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75" t="s">
        <v>45</v>
      </c>
      <c r="B11" s="8"/>
      <c r="C11" s="75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75" t="s">
        <v>46</v>
      </c>
      <c r="B12" s="8"/>
      <c r="C12" s="75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75" t="s">
        <v>47</v>
      </c>
      <c r="B13" s="8"/>
      <c r="C13" s="75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75" t="s">
        <v>48</v>
      </c>
      <c r="B14" s="8"/>
      <c r="C14" s="75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75" t="s">
        <v>49</v>
      </c>
      <c r="B15" s="8"/>
      <c r="C15" s="75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75" t="s">
        <v>50</v>
      </c>
      <c r="B16" s="8"/>
      <c r="C16" s="75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75" t="s">
        <v>51</v>
      </c>
      <c r="B17" s="8"/>
      <c r="C17" s="75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75" t="s">
        <v>52</v>
      </c>
      <c r="B18" s="8"/>
      <c r="C18" s="75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75" t="s">
        <v>53</v>
      </c>
      <c r="B19" s="8"/>
      <c r="C19" s="75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75" t="s">
        <v>54</v>
      </c>
      <c r="B20" s="8"/>
      <c r="C20" s="75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75" t="s">
        <v>55</v>
      </c>
      <c r="B21" s="8"/>
      <c r="C21" s="75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75" t="s">
        <v>56</v>
      </c>
      <c r="B22" s="8"/>
      <c r="C22" s="75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75" t="s">
        <v>57</v>
      </c>
      <c r="B23" s="8"/>
      <c r="C23" s="75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75" t="s">
        <v>58</v>
      </c>
      <c r="B24" s="8"/>
      <c r="C24" s="75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75" t="s">
        <v>59</v>
      </c>
      <c r="B25" s="8"/>
      <c r="C25" s="75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75" t="s">
        <v>60</v>
      </c>
      <c r="B26" s="8"/>
      <c r="C26" s="75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75" t="s">
        <v>61</v>
      </c>
      <c r="B27" s="8"/>
      <c r="C27" s="75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75" t="s">
        <v>62</v>
      </c>
      <c r="B28" s="8"/>
      <c r="C28" s="75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75" t="s">
        <v>63</v>
      </c>
      <c r="B29" s="8"/>
      <c r="C29" s="75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75" t="s">
        <v>64</v>
      </c>
      <c r="B30" s="8"/>
      <c r="C30" s="75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75" t="s">
        <v>65</v>
      </c>
      <c r="B31" s="8"/>
      <c r="C31" s="75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75" t="s">
        <v>66</v>
      </c>
      <c r="B32" s="8"/>
      <c r="C32" s="75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75" t="s">
        <v>67</v>
      </c>
      <c r="B33" s="8"/>
      <c r="C33" s="75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75" t="s">
        <v>68</v>
      </c>
      <c r="B34" s="8"/>
      <c r="C34" s="75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200</v>
      </c>
      <c r="P36" s="2">
        <f>SUM(P5:P35)</f>
        <v>65</v>
      </c>
      <c r="Q36" s="19">
        <f>SUM(Q5:Q35)</f>
        <v>2</v>
      </c>
      <c r="R36" s="19">
        <f>SUM(R5:R35)</f>
        <v>1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1865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0.5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932.5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B43" s="8"/>
      <c r="C43" s="75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B44" s="8"/>
      <c r="C44" s="75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B45" s="8"/>
      <c r="C45" s="75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B46" s="8"/>
      <c r="C46" s="75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1:22" x14ac:dyDescent="0.25">
      <c r="S49" s="19"/>
      <c r="V49" s="19"/>
    </row>
    <row r="50" spans="11:22" x14ac:dyDescent="0.25">
      <c r="K50" s="22" t="s">
        <v>20</v>
      </c>
      <c r="L50" s="21"/>
      <c r="M50" s="21"/>
      <c r="N50" s="21"/>
      <c r="O50" s="54"/>
      <c r="P50" s="22"/>
      <c r="Q50" s="55">
        <f>SUM(Q36:Q49)</f>
        <v>2</v>
      </c>
      <c r="R50" s="55">
        <f>SUM(R36:R49)</f>
        <v>1</v>
      </c>
      <c r="S50" s="19"/>
      <c r="V50" s="19"/>
    </row>
    <row r="51" spans="11:22" x14ac:dyDescent="0.25">
      <c r="S51" s="19"/>
      <c r="V51" s="19"/>
    </row>
    <row r="52" spans="11:22" x14ac:dyDescent="0.25">
      <c r="S52" s="19"/>
      <c r="V52" s="19"/>
    </row>
    <row r="53" spans="11:22" x14ac:dyDescent="0.25">
      <c r="S53" s="19"/>
      <c r="V53" s="19"/>
    </row>
    <row r="54" spans="11:22" x14ac:dyDescent="0.25">
      <c r="S54" s="19"/>
      <c r="V54" s="19"/>
    </row>
    <row r="55" spans="11:22" x14ac:dyDescent="0.25">
      <c r="S55" s="19"/>
      <c r="V55" s="19"/>
    </row>
    <row r="56" spans="11:22" x14ac:dyDescent="0.25">
      <c r="S56" s="19"/>
      <c r="V56" s="19"/>
    </row>
    <row r="57" spans="11:22" x14ac:dyDescent="0.25">
      <c r="S57" s="19"/>
      <c r="V57" s="19"/>
    </row>
    <row r="58" spans="11:22" x14ac:dyDescent="0.25">
      <c r="S58" s="19"/>
      <c r="V58" s="19"/>
    </row>
    <row r="59" spans="11:22" x14ac:dyDescent="0.25">
      <c r="S59" s="19"/>
      <c r="V59" s="19"/>
    </row>
    <row r="60" spans="11:22" x14ac:dyDescent="0.25">
      <c r="S60" s="19"/>
      <c r="V60" s="19"/>
    </row>
    <row r="61" spans="11:22" x14ac:dyDescent="0.25">
      <c r="S61" s="19"/>
      <c r="V61" s="19"/>
    </row>
    <row r="62" spans="11:22" x14ac:dyDescent="0.25">
      <c r="S62" s="19"/>
      <c r="V62" s="19"/>
    </row>
    <row r="63" spans="11:22" x14ac:dyDescent="0.25">
      <c r="S63" s="19"/>
      <c r="V63" s="19"/>
    </row>
    <row r="64" spans="1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V2:W2"/>
    <mergeCell ref="E3:I3"/>
    <mergeCell ref="J3:N3"/>
    <mergeCell ref="S3:U3"/>
    <mergeCell ref="V3:W3"/>
    <mergeCell ref="A41:B41"/>
  </mergeCells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zoomScaleNormal="100" workbookViewId="0">
      <selection activeCell="C6" sqref="C6"/>
    </sheetView>
  </sheetViews>
  <sheetFormatPr defaultRowHeight="15" x14ac:dyDescent="0.25"/>
  <cols>
    <col min="1" max="1" width="7.7109375" style="30" customWidth="1"/>
    <col min="2" max="2" width="11.140625" customWidth="1"/>
    <col min="3" max="3" width="7.42578125" customWidth="1"/>
    <col min="4" max="4" width="7.140625" customWidth="1"/>
    <col min="5" max="5" width="8" style="3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3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3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 x14ac:dyDescent="0.3">
      <c r="A1" s="7" t="s">
        <v>0</v>
      </c>
      <c r="O1" s="24" t="s">
        <v>10</v>
      </c>
      <c r="P1" s="25"/>
      <c r="U1" s="11"/>
      <c r="V1" s="29"/>
      <c r="W1" s="11"/>
    </row>
    <row r="2" spans="1:25" x14ac:dyDescent="0.25">
      <c r="V2" s="78" t="s">
        <v>28</v>
      </c>
      <c r="W2" s="78"/>
    </row>
    <row r="3" spans="1:25" s="5" customFormat="1" x14ac:dyDescent="0.25">
      <c r="A3" s="10" t="s">
        <v>11</v>
      </c>
      <c r="B3" s="31"/>
      <c r="C3" s="32"/>
      <c r="D3" s="10"/>
      <c r="E3" s="79" t="s">
        <v>13</v>
      </c>
      <c r="F3" s="80"/>
      <c r="G3" s="80"/>
      <c r="H3" s="80"/>
      <c r="I3" s="81"/>
      <c r="J3" s="82" t="s">
        <v>17</v>
      </c>
      <c r="K3" s="83"/>
      <c r="L3" s="83"/>
      <c r="M3" s="83"/>
      <c r="N3" s="84"/>
      <c r="O3" s="16" t="s">
        <v>18</v>
      </c>
      <c r="P3" s="33" t="s">
        <v>18</v>
      </c>
      <c r="Q3" s="34" t="s">
        <v>12</v>
      </c>
      <c r="R3" s="9" t="s">
        <v>12</v>
      </c>
      <c r="S3" s="85" t="s">
        <v>8</v>
      </c>
      <c r="T3" s="86"/>
      <c r="U3" s="87"/>
      <c r="V3" s="85" t="s">
        <v>29</v>
      </c>
      <c r="W3" s="87"/>
      <c r="X3" s="35"/>
      <c r="Y3" s="9" t="s">
        <v>38</v>
      </c>
    </row>
    <row r="4" spans="1:25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15" t="s">
        <v>14</v>
      </c>
      <c r="W4" s="12" t="s">
        <v>7</v>
      </c>
      <c r="X4" s="41" t="s">
        <v>23</v>
      </c>
      <c r="Y4" s="9" t="s">
        <v>39</v>
      </c>
    </row>
    <row r="5" spans="1:25" x14ac:dyDescent="0.25">
      <c r="A5" s="30" t="s">
        <v>9</v>
      </c>
      <c r="B5" s="8"/>
      <c r="C5" s="30"/>
      <c r="D5" s="19"/>
      <c r="E5" s="19"/>
      <c r="H5" s="2">
        <f>IF(E5=S5,F5/2*MIN(T5,42),0)</f>
        <v>0</v>
      </c>
      <c r="I5" s="2">
        <f>IF(E5=S5,G5/2*MIN(U5,22),IF(E5=V5,G5/2*MIN(W5,22),0))</f>
        <v>0</v>
      </c>
      <c r="J5" s="19"/>
      <c r="K5" s="14"/>
      <c r="M5" s="2">
        <f>IF(J5=S5,K5/2*MIN(T5,42),0)</f>
        <v>0</v>
      </c>
      <c r="N5" s="2">
        <f>IF(J5=S5,L5/2*MIN(U5,22),IF(J5=V5,L5/2*MIN(W5,22),0))</f>
        <v>0</v>
      </c>
      <c r="O5" s="17">
        <f>F5+G5+K5+L5</f>
        <v>0</v>
      </c>
      <c r="P5" s="2">
        <f>(H5+I5+M5+N5)*Y5</f>
        <v>0</v>
      </c>
      <c r="Q5" s="19">
        <f>IF(B5&gt;1/1/2000,1,0)</f>
        <v>0</v>
      </c>
      <c r="R5" s="6">
        <f>IF(H5&gt;0,1,IF(I5&gt;0,1,IF(M5&gt;0,1,IF(N5&gt;0,1,0))))</f>
        <v>0</v>
      </c>
      <c r="S5" s="19"/>
      <c r="V5" s="19"/>
      <c r="X5" s="43"/>
      <c r="Y5" s="49">
        <v>1</v>
      </c>
    </row>
    <row r="6" spans="1:25" x14ac:dyDescent="0.25">
      <c r="A6" s="48" t="s">
        <v>40</v>
      </c>
      <c r="B6" s="8"/>
      <c r="C6" s="48"/>
      <c r="D6" s="19"/>
      <c r="E6" s="19"/>
      <c r="H6" s="2">
        <f t="shared" ref="H6:H34" si="0">IF(E6=S6,F6/2*MIN(T6,42),0)</f>
        <v>0</v>
      </c>
      <c r="I6" s="2">
        <f t="shared" ref="I6:I34" si="1">IF(E6=S6,G6/2*MIN(U6,22),IF(E6=V6,G6/2*MIN(W6,22),0))</f>
        <v>0</v>
      </c>
      <c r="J6" s="19"/>
      <c r="K6" s="14"/>
      <c r="M6" s="2">
        <f t="shared" ref="M6:M34" si="2">IF(J6=S6,K6/2*MIN(T6,42),0)</f>
        <v>0</v>
      </c>
      <c r="N6" s="2">
        <f t="shared" ref="N6:N34" si="3">IF(J6=S6,L6/2*MIN(U6,22),IF(J6=V6,L6/2*MIN(W6,22),0))</f>
        <v>0</v>
      </c>
      <c r="O6" s="17">
        <f t="shared" ref="O6:O34" si="4">F6+G6+K6+L6</f>
        <v>0</v>
      </c>
      <c r="P6" s="2">
        <f t="shared" ref="P6:P34" si="5">(H6+I6+M6+N6)*Y6</f>
        <v>0</v>
      </c>
      <c r="Q6" s="19">
        <f t="shared" ref="Q6:Q34" si="6">IF(B6&gt;1/1/2000,1,0)</f>
        <v>0</v>
      </c>
      <c r="R6" s="6">
        <f t="shared" ref="R6:R34" si="7">IF(H6&gt;0,1,IF(I6&gt;0,1,IF(M6&gt;0,1,IF(N6&gt;0,1,0))))</f>
        <v>0</v>
      </c>
      <c r="S6" s="19"/>
      <c r="V6" s="19"/>
      <c r="X6" s="43"/>
      <c r="Y6" s="49">
        <v>1</v>
      </c>
    </row>
    <row r="7" spans="1:25" x14ac:dyDescent="0.25">
      <c r="A7" s="48" t="s">
        <v>41</v>
      </c>
      <c r="B7" s="8"/>
      <c r="C7" s="48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 x14ac:dyDescent="0.25">
      <c r="A8" s="48" t="s">
        <v>42</v>
      </c>
      <c r="B8" s="8"/>
      <c r="C8" s="48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 x14ac:dyDescent="0.25">
      <c r="A9" s="48" t="s">
        <v>43</v>
      </c>
      <c r="B9" s="8"/>
      <c r="C9" s="48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 x14ac:dyDescent="0.25">
      <c r="A10" s="48" t="s">
        <v>44</v>
      </c>
      <c r="B10" s="8"/>
      <c r="C10" s="48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 x14ac:dyDescent="0.25">
      <c r="A11" s="48" t="s">
        <v>45</v>
      </c>
      <c r="B11" s="8"/>
      <c r="C11" s="48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 x14ac:dyDescent="0.25">
      <c r="A12" s="48" t="s">
        <v>46</v>
      </c>
      <c r="B12" s="8"/>
      <c r="C12" s="48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 x14ac:dyDescent="0.25">
      <c r="A13" s="48" t="s">
        <v>47</v>
      </c>
      <c r="B13" s="8"/>
      <c r="C13" s="48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 x14ac:dyDescent="0.25">
      <c r="A14" s="48" t="s">
        <v>48</v>
      </c>
      <c r="B14" s="8"/>
      <c r="C14" s="48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 x14ac:dyDescent="0.25">
      <c r="A15" s="48" t="s">
        <v>49</v>
      </c>
      <c r="B15" s="8"/>
      <c r="C15" s="48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 x14ac:dyDescent="0.25">
      <c r="A16" s="48" t="s">
        <v>50</v>
      </c>
      <c r="B16" s="8"/>
      <c r="C16" s="48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 x14ac:dyDescent="0.25">
      <c r="A17" s="48" t="s">
        <v>51</v>
      </c>
      <c r="B17" s="8"/>
      <c r="C17" s="48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 x14ac:dyDescent="0.25">
      <c r="A18" s="48" t="s">
        <v>52</v>
      </c>
      <c r="B18" s="8"/>
      <c r="C18" s="48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 x14ac:dyDescent="0.25">
      <c r="A19" s="48" t="s">
        <v>53</v>
      </c>
      <c r="B19" s="8"/>
      <c r="C19" s="48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 x14ac:dyDescent="0.25">
      <c r="A20" s="48" t="s">
        <v>54</v>
      </c>
      <c r="B20" s="8"/>
      <c r="C20" s="48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 x14ac:dyDescent="0.25">
      <c r="A21" s="48" t="s">
        <v>55</v>
      </c>
      <c r="B21" s="8"/>
      <c r="C21" s="48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 x14ac:dyDescent="0.25">
      <c r="A22" s="48" t="s">
        <v>56</v>
      </c>
      <c r="B22" s="8"/>
      <c r="C22" s="48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 x14ac:dyDescent="0.25">
      <c r="A23" s="48" t="s">
        <v>57</v>
      </c>
      <c r="B23" s="8"/>
      <c r="C23" s="48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 x14ac:dyDescent="0.25">
      <c r="A24" s="48" t="s">
        <v>58</v>
      </c>
      <c r="B24" s="8"/>
      <c r="C24" s="48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 x14ac:dyDescent="0.25">
      <c r="A25" s="48" t="s">
        <v>59</v>
      </c>
      <c r="B25" s="8"/>
      <c r="C25" s="48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 x14ac:dyDescent="0.25">
      <c r="A26" s="48" t="s">
        <v>60</v>
      </c>
      <c r="B26" s="8"/>
      <c r="C26" s="48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 x14ac:dyDescent="0.25">
      <c r="A27" s="48" t="s">
        <v>61</v>
      </c>
      <c r="B27" s="8"/>
      <c r="C27" s="48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 x14ac:dyDescent="0.25">
      <c r="A28" s="48" t="s">
        <v>62</v>
      </c>
      <c r="B28" s="8"/>
      <c r="C28" s="48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 x14ac:dyDescent="0.25">
      <c r="A29" s="48" t="s">
        <v>63</v>
      </c>
      <c r="B29" s="8"/>
      <c r="C29" s="48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 x14ac:dyDescent="0.25">
      <c r="A30" s="48" t="s">
        <v>64</v>
      </c>
      <c r="B30" s="8"/>
      <c r="C30" s="48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 x14ac:dyDescent="0.25">
      <c r="A31" s="48" t="s">
        <v>65</v>
      </c>
      <c r="B31" s="8"/>
      <c r="C31" s="48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 x14ac:dyDescent="0.25">
      <c r="A32" s="48" t="s">
        <v>66</v>
      </c>
      <c r="B32" s="8"/>
      <c r="C32" s="48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 x14ac:dyDescent="0.25">
      <c r="A33" s="48" t="s">
        <v>67</v>
      </c>
      <c r="B33" s="8"/>
      <c r="C33" s="48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 x14ac:dyDescent="0.25">
      <c r="A34" s="48" t="s">
        <v>68</v>
      </c>
      <c r="B34" s="8"/>
      <c r="C34" s="48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 x14ac:dyDescent="0.25">
      <c r="S35" s="19"/>
      <c r="V35" s="19"/>
    </row>
    <row r="36" spans="1:25" x14ac:dyDescent="0.25">
      <c r="K36" s="2" t="s">
        <v>20</v>
      </c>
      <c r="O36" s="17">
        <f>SUM(O5:O35)</f>
        <v>0</v>
      </c>
      <c r="P36" s="2">
        <f>SUM(P5:P35)</f>
        <v>0</v>
      </c>
      <c r="Q36" s="19">
        <f>SUM(Q5:Q35)</f>
        <v>0</v>
      </c>
      <c r="R36" s="19">
        <f>SUM(R5:R35)</f>
        <v>0</v>
      </c>
      <c r="S36" s="19"/>
      <c r="V36" s="19"/>
    </row>
    <row r="37" spans="1:25" x14ac:dyDescent="0.25">
      <c r="S37" s="19"/>
      <c r="V37" s="19"/>
    </row>
    <row r="38" spans="1:25" x14ac:dyDescent="0.25">
      <c r="O38" s="21" t="s">
        <v>21</v>
      </c>
      <c r="P38" s="22">
        <f>2000-O36+P36</f>
        <v>2000</v>
      </c>
      <c r="S38" s="19"/>
      <c r="V38" s="19"/>
    </row>
    <row r="39" spans="1:25" x14ac:dyDescent="0.25">
      <c r="A39" s="28"/>
      <c r="B39" s="27"/>
      <c r="O39" s="21" t="s">
        <v>22</v>
      </c>
      <c r="P39" s="23">
        <f>IF(R36=0,0,R36/Q36)</f>
        <v>0</v>
      </c>
      <c r="S39" s="19"/>
      <c r="V39" s="19"/>
    </row>
    <row r="40" spans="1:25" x14ac:dyDescent="0.25">
      <c r="S40" s="19"/>
      <c r="V40" s="19"/>
    </row>
    <row r="41" spans="1:25" x14ac:dyDescent="0.25">
      <c r="A41" s="77"/>
      <c r="B41" s="77"/>
      <c r="O41" s="21" t="s">
        <v>26</v>
      </c>
      <c r="P41" s="22">
        <f>P38*P39</f>
        <v>0</v>
      </c>
      <c r="S41" s="19"/>
      <c r="V41" s="19"/>
    </row>
    <row r="42" spans="1:25" x14ac:dyDescent="0.25">
      <c r="A42" s="53" t="s">
        <v>69</v>
      </c>
      <c r="S42" s="19"/>
      <c r="V42" s="19"/>
    </row>
    <row r="43" spans="1:25" x14ac:dyDescent="0.25">
      <c r="A43" s="50"/>
      <c r="B43" s="8"/>
      <c r="C43" s="50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 x14ac:dyDescent="0.25">
      <c r="A44" s="50"/>
      <c r="B44" s="8"/>
      <c r="C44" s="50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 x14ac:dyDescent="0.25">
      <c r="A45" s="50"/>
      <c r="B45" s="8"/>
      <c r="C45" s="50"/>
      <c r="D45" s="19"/>
      <c r="E45" s="19"/>
      <c r="H45" s="2"/>
      <c r="I45" s="2"/>
      <c r="J45" s="19"/>
      <c r="K45" s="14"/>
      <c r="M45" s="2"/>
      <c r="N45" s="2"/>
      <c r="S45" s="19"/>
      <c r="V45" s="19"/>
      <c r="X45" s="43"/>
      <c r="Y45" s="49"/>
    </row>
    <row r="46" spans="1:25" x14ac:dyDescent="0.25">
      <c r="A46" s="50"/>
      <c r="B46" s="8"/>
      <c r="C46" s="50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 x14ac:dyDescent="0.25">
      <c r="S47" s="19"/>
      <c r="V47" s="19"/>
    </row>
    <row r="48" spans="1:25" x14ac:dyDescent="0.25">
      <c r="S48" s="19"/>
      <c r="V48" s="19"/>
    </row>
    <row r="49" spans="1:22" x14ac:dyDescent="0.25">
      <c r="S49" s="19"/>
      <c r="V49" s="19"/>
    </row>
    <row r="50" spans="1:22" x14ac:dyDescent="0.25">
      <c r="A50" s="50"/>
      <c r="E50" s="50"/>
      <c r="J50" s="50"/>
      <c r="K50" s="22" t="s">
        <v>20</v>
      </c>
      <c r="L50" s="21"/>
      <c r="M50" s="21"/>
      <c r="N50" s="21"/>
      <c r="O50" s="54"/>
      <c r="P50" s="22"/>
      <c r="Q50" s="55">
        <f>SUM(Q36:Q49)</f>
        <v>0</v>
      </c>
      <c r="R50" s="55">
        <f>SUM(R36:R49)</f>
        <v>0</v>
      </c>
      <c r="S50" s="19"/>
      <c r="V50" s="19"/>
    </row>
    <row r="51" spans="1:22" x14ac:dyDescent="0.25">
      <c r="S51" s="19"/>
      <c r="V51" s="19"/>
    </row>
    <row r="52" spans="1:22" x14ac:dyDescent="0.25">
      <c r="S52" s="19"/>
      <c r="V52" s="19"/>
    </row>
    <row r="53" spans="1:22" x14ac:dyDescent="0.25">
      <c r="S53" s="19"/>
      <c r="V53" s="19"/>
    </row>
    <row r="54" spans="1:22" x14ac:dyDescent="0.25">
      <c r="S54" s="19"/>
      <c r="V54" s="19"/>
    </row>
    <row r="55" spans="1:22" x14ac:dyDescent="0.25">
      <c r="S55" s="19"/>
      <c r="V55" s="19"/>
    </row>
    <row r="56" spans="1:22" x14ac:dyDescent="0.25">
      <c r="S56" s="19"/>
      <c r="V56" s="19"/>
    </row>
    <row r="57" spans="1:22" x14ac:dyDescent="0.25">
      <c r="S57" s="19"/>
      <c r="V57" s="19"/>
    </row>
    <row r="58" spans="1:22" x14ac:dyDescent="0.25">
      <c r="S58" s="19"/>
      <c r="V58" s="19"/>
    </row>
    <row r="59" spans="1:22" x14ac:dyDescent="0.25">
      <c r="S59" s="19"/>
      <c r="V59" s="19"/>
    </row>
    <row r="60" spans="1:22" x14ac:dyDescent="0.25">
      <c r="S60" s="19"/>
      <c r="V60" s="19"/>
    </row>
    <row r="61" spans="1:22" x14ac:dyDescent="0.25">
      <c r="S61" s="19"/>
      <c r="V61" s="19"/>
    </row>
    <row r="62" spans="1:22" x14ac:dyDescent="0.25">
      <c r="S62" s="19"/>
      <c r="V62" s="19"/>
    </row>
    <row r="63" spans="1:22" x14ac:dyDescent="0.25">
      <c r="S63" s="19"/>
      <c r="V63" s="19"/>
    </row>
    <row r="64" spans="1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S85" s="19"/>
      <c r="V85" s="19"/>
    </row>
    <row r="86" spans="19:22" x14ac:dyDescent="0.25">
      <c r="S86" s="19"/>
      <c r="V86" s="19"/>
    </row>
    <row r="87" spans="19:22" x14ac:dyDescent="0.25">
      <c r="S87" s="19"/>
      <c r="V87" s="19"/>
    </row>
    <row r="88" spans="19:22" x14ac:dyDescent="0.25">
      <c r="S88" s="19"/>
      <c r="V88" s="19"/>
    </row>
    <row r="89" spans="19:22" x14ac:dyDescent="0.25">
      <c r="S89" s="19"/>
      <c r="V89" s="19"/>
    </row>
    <row r="90" spans="19:22" x14ac:dyDescent="0.25">
      <c r="S90" s="19"/>
      <c r="V90" s="19"/>
    </row>
    <row r="91" spans="19:22" x14ac:dyDescent="0.25">
      <c r="S91" s="19"/>
      <c r="V91" s="19"/>
    </row>
    <row r="92" spans="19:22" x14ac:dyDescent="0.25">
      <c r="S92" s="19"/>
      <c r="V92" s="19"/>
    </row>
    <row r="93" spans="19:22" x14ac:dyDescent="0.25">
      <c r="S93" s="19"/>
      <c r="V93" s="19"/>
    </row>
    <row r="94" spans="19:22" x14ac:dyDescent="0.25">
      <c r="S94" s="19"/>
      <c r="V94" s="19"/>
    </row>
    <row r="95" spans="19:22" x14ac:dyDescent="0.25">
      <c r="S95" s="19"/>
      <c r="V95" s="19"/>
    </row>
    <row r="96" spans="19:22" x14ac:dyDescent="0.25">
      <c r="S96" s="19"/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9"/>
    </row>
    <row r="125" spans="22:22" x14ac:dyDescent="0.25">
      <c r="V125" s="19"/>
    </row>
    <row r="126" spans="22:22" x14ac:dyDescent="0.25">
      <c r="V126" s="19"/>
    </row>
    <row r="127" spans="22:22" x14ac:dyDescent="0.25">
      <c r="V127" s="19"/>
    </row>
    <row r="128" spans="22:22" x14ac:dyDescent="0.25">
      <c r="V128" s="19"/>
    </row>
    <row r="129" spans="22:22" x14ac:dyDescent="0.25">
      <c r="V129" s="19"/>
    </row>
    <row r="130" spans="22:22" x14ac:dyDescent="0.25">
      <c r="V130" s="19"/>
    </row>
    <row r="131" spans="22:22" x14ac:dyDescent="0.25">
      <c r="V131" s="19"/>
    </row>
    <row r="132" spans="22:22" x14ac:dyDescent="0.25">
      <c r="V132" s="19"/>
    </row>
    <row r="133" spans="22:22" x14ac:dyDescent="0.25">
      <c r="V133" s="19"/>
    </row>
    <row r="134" spans="22:22" x14ac:dyDescent="0.25">
      <c r="V134" s="19"/>
    </row>
    <row r="135" spans="22:22" x14ac:dyDescent="0.25">
      <c r="V135" s="19"/>
    </row>
    <row r="136" spans="22:22" x14ac:dyDescent="0.25">
      <c r="V136" s="18"/>
    </row>
  </sheetData>
  <mergeCells count="6">
    <mergeCell ref="A41:B41"/>
    <mergeCell ref="V2:W2"/>
    <mergeCell ref="E3:I3"/>
    <mergeCell ref="J3:N3"/>
    <mergeCell ref="S3:U3"/>
    <mergeCell ref="V3:W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Buffaloxp</vt:lpstr>
      <vt:lpstr>Player Summary</vt:lpstr>
      <vt:lpstr>BillV</vt:lpstr>
      <vt:lpstr>TedCraven</vt:lpstr>
      <vt:lpstr>BarbCraven</vt:lpstr>
      <vt:lpstr>noddub62</vt:lpstr>
      <vt:lpstr>gandalf380</vt:lpstr>
      <vt:lpstr>Boe777</vt:lpstr>
      <vt:lpstr>Jimbob1002</vt:lpstr>
      <vt:lpstr>rmath</vt:lpstr>
      <vt:lpstr>Cycle1</vt:lpstr>
      <vt:lpstr>PKTruckdriver</vt:lpstr>
      <vt:lpstr>Mikesal57</vt:lpstr>
      <vt:lpstr>gfnut</vt:lpstr>
      <vt:lpstr>Midland333</vt:lpstr>
      <vt:lpstr>TigerRose</vt:lpstr>
      <vt:lpstr>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2012-07-09T03:33:26Z</dcterms:modified>
</cp:coreProperties>
</file>