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4805" windowHeight="7710" tabRatio="876"/>
  </bookViews>
  <sheets>
    <sheet name="Player Summary" sheetId="1" r:id="rId1"/>
    <sheet name="Rmath" sheetId="63" r:id="rId2"/>
    <sheet name="Chuckg" sheetId="64" r:id="rId3"/>
    <sheet name="BillV" sheetId="65" r:id="rId4"/>
    <sheet name="TedCraven" sheetId="66" r:id="rId5"/>
    <sheet name="BarbCraven" sheetId="67" r:id="rId6"/>
    <sheet name="PKTruckdriver" sheetId="68" r:id="rId7"/>
    <sheet name="5Chalky5" sheetId="69" r:id="rId8"/>
    <sheet name="Noddub62" sheetId="70" r:id="rId9"/>
    <sheet name="gfnut" sheetId="71" r:id="rId10"/>
    <sheet name="Midland333" sheetId="72" r:id="rId11"/>
    <sheet name="New" sheetId="60" r:id="rId12"/>
  </sheets>
  <calcPr calcId="145621"/>
</workbook>
</file>

<file path=xl/calcChain.xml><?xml version="1.0" encoding="utf-8"?>
<calcChain xmlns="http://schemas.openxmlformats.org/spreadsheetml/2006/main">
  <c r="Q13" i="68" l="1"/>
  <c r="O13" i="68"/>
  <c r="N13" i="68"/>
  <c r="M13" i="68"/>
  <c r="I13" i="68"/>
  <c r="H13" i="68"/>
  <c r="P13" i="68" s="1"/>
  <c r="R13" i="68" s="1"/>
  <c r="Q10" i="66"/>
  <c r="O10" i="66"/>
  <c r="N10" i="66"/>
  <c r="M10" i="66"/>
  <c r="I10" i="66"/>
  <c r="H10" i="66"/>
  <c r="P10" i="66" l="1"/>
  <c r="R10" i="66" s="1"/>
  <c r="Q8" i="63"/>
  <c r="O8" i="63"/>
  <c r="N8" i="63"/>
  <c r="M8" i="63"/>
  <c r="I8" i="63"/>
  <c r="H8" i="63"/>
  <c r="P8" i="63" s="1"/>
  <c r="R8" i="63" s="1"/>
  <c r="L26" i="72"/>
  <c r="K26" i="72"/>
  <c r="G26" i="72"/>
  <c r="L29" i="72" s="1"/>
  <c r="F26" i="72"/>
  <c r="K29" i="72" s="1"/>
  <c r="Q24" i="72"/>
  <c r="O24" i="72"/>
  <c r="N24" i="72"/>
  <c r="M24" i="72"/>
  <c r="I24" i="72"/>
  <c r="P24" i="72" s="1"/>
  <c r="R24" i="72" s="1"/>
  <c r="H24" i="72"/>
  <c r="Q23" i="72"/>
  <c r="O23" i="72"/>
  <c r="N23" i="72"/>
  <c r="M23" i="72"/>
  <c r="I23" i="72"/>
  <c r="P23" i="72" s="1"/>
  <c r="R23" i="72" s="1"/>
  <c r="H23" i="72"/>
  <c r="Q22" i="72"/>
  <c r="O22" i="72"/>
  <c r="N22" i="72"/>
  <c r="M22" i="72"/>
  <c r="I22" i="72"/>
  <c r="P22" i="72" s="1"/>
  <c r="R22" i="72" s="1"/>
  <c r="H22" i="72"/>
  <c r="Q21" i="72"/>
  <c r="O21" i="72"/>
  <c r="N21" i="72"/>
  <c r="M21" i="72"/>
  <c r="I21" i="72"/>
  <c r="P21" i="72" s="1"/>
  <c r="R21" i="72" s="1"/>
  <c r="H21" i="72"/>
  <c r="Q20" i="72"/>
  <c r="O20" i="72"/>
  <c r="N20" i="72"/>
  <c r="M20" i="72"/>
  <c r="I20" i="72"/>
  <c r="P20" i="72" s="1"/>
  <c r="R20" i="72" s="1"/>
  <c r="H20" i="72"/>
  <c r="Q19" i="72"/>
  <c r="O19" i="72"/>
  <c r="N19" i="72"/>
  <c r="M19" i="72"/>
  <c r="I19" i="72"/>
  <c r="P19" i="72" s="1"/>
  <c r="R19" i="72" s="1"/>
  <c r="H19" i="72"/>
  <c r="Q18" i="72"/>
  <c r="O18" i="72"/>
  <c r="N18" i="72"/>
  <c r="M18" i="72"/>
  <c r="I18" i="72"/>
  <c r="P18" i="72" s="1"/>
  <c r="R18" i="72" s="1"/>
  <c r="H18" i="72"/>
  <c r="Q17" i="72"/>
  <c r="O17" i="72"/>
  <c r="N17" i="72"/>
  <c r="M17" i="72"/>
  <c r="I17" i="72"/>
  <c r="P17" i="72" s="1"/>
  <c r="R17" i="72" s="1"/>
  <c r="H17" i="72"/>
  <c r="Q16" i="72"/>
  <c r="O16" i="72"/>
  <c r="N16" i="72"/>
  <c r="M16" i="72"/>
  <c r="I16" i="72"/>
  <c r="P16" i="72" s="1"/>
  <c r="R16" i="72" s="1"/>
  <c r="H16" i="72"/>
  <c r="Q15" i="72"/>
  <c r="O15" i="72"/>
  <c r="N15" i="72"/>
  <c r="M15" i="72"/>
  <c r="I15" i="72"/>
  <c r="P15" i="72" s="1"/>
  <c r="R15" i="72" s="1"/>
  <c r="H15" i="72"/>
  <c r="Q14" i="72"/>
  <c r="O14" i="72"/>
  <c r="N14" i="72"/>
  <c r="M14" i="72"/>
  <c r="I14" i="72"/>
  <c r="P14" i="72" s="1"/>
  <c r="R14" i="72" s="1"/>
  <c r="H14" i="72"/>
  <c r="Q13" i="72"/>
  <c r="O13" i="72"/>
  <c r="N13" i="72"/>
  <c r="M13" i="72"/>
  <c r="I13" i="72"/>
  <c r="P13" i="72" s="1"/>
  <c r="R13" i="72" s="1"/>
  <c r="H13" i="72"/>
  <c r="Q12" i="72"/>
  <c r="O12" i="72"/>
  <c r="N12" i="72"/>
  <c r="M12" i="72"/>
  <c r="I12" i="72"/>
  <c r="P12" i="72" s="1"/>
  <c r="R12" i="72" s="1"/>
  <c r="H12" i="72"/>
  <c r="Q11" i="72"/>
  <c r="O11" i="72"/>
  <c r="N11" i="72"/>
  <c r="M11" i="72"/>
  <c r="I11" i="72"/>
  <c r="P11" i="72" s="1"/>
  <c r="R11" i="72" s="1"/>
  <c r="H11" i="72"/>
  <c r="Q10" i="72"/>
  <c r="O10" i="72"/>
  <c r="N10" i="72"/>
  <c r="M10" i="72"/>
  <c r="I10" i="72"/>
  <c r="P10" i="72" s="1"/>
  <c r="R10" i="72" s="1"/>
  <c r="H10" i="72"/>
  <c r="Q9" i="72"/>
  <c r="O9" i="72"/>
  <c r="N9" i="72"/>
  <c r="M9" i="72"/>
  <c r="I9" i="72"/>
  <c r="P9" i="72" s="1"/>
  <c r="R9" i="72" s="1"/>
  <c r="H9" i="72"/>
  <c r="Q8" i="72"/>
  <c r="O8" i="72"/>
  <c r="N8" i="72"/>
  <c r="M8" i="72"/>
  <c r="I8" i="72"/>
  <c r="P8" i="72" s="1"/>
  <c r="R8" i="72" s="1"/>
  <c r="H8" i="72"/>
  <c r="Q7" i="72"/>
  <c r="O7" i="72"/>
  <c r="N7" i="72"/>
  <c r="M7" i="72"/>
  <c r="I7" i="72"/>
  <c r="P7" i="72" s="1"/>
  <c r="R7" i="72" s="1"/>
  <c r="H7" i="72"/>
  <c r="Q6" i="72"/>
  <c r="O6" i="72"/>
  <c r="N6" i="72"/>
  <c r="M6" i="72"/>
  <c r="I6" i="72"/>
  <c r="H6" i="72"/>
  <c r="Q5" i="72"/>
  <c r="Q26" i="72" s="1"/>
  <c r="P30" i="72" s="1"/>
  <c r="O5" i="72"/>
  <c r="O26" i="72" s="1"/>
  <c r="N5" i="72"/>
  <c r="N26" i="72" s="1"/>
  <c r="M5" i="72"/>
  <c r="M26" i="72" s="1"/>
  <c r="I5" i="72"/>
  <c r="I26" i="72" s="1"/>
  <c r="H5" i="72"/>
  <c r="H26" i="72" s="1"/>
  <c r="K30" i="72" s="1"/>
  <c r="Q8" i="69"/>
  <c r="O8" i="69"/>
  <c r="N8" i="69"/>
  <c r="M8" i="69"/>
  <c r="I8" i="69"/>
  <c r="H8" i="69"/>
  <c r="P8" i="69" s="1"/>
  <c r="R8" i="69" s="1"/>
  <c r="Q6" i="66"/>
  <c r="O6" i="66"/>
  <c r="N6" i="66"/>
  <c r="M6" i="66"/>
  <c r="I6" i="66"/>
  <c r="H6" i="66"/>
  <c r="P6" i="66" s="1"/>
  <c r="R6" i="66" s="1"/>
  <c r="Q7" i="66"/>
  <c r="O7" i="66"/>
  <c r="N7" i="66"/>
  <c r="M7" i="66"/>
  <c r="I7" i="66"/>
  <c r="H7" i="66"/>
  <c r="Q7" i="63"/>
  <c r="O7" i="63"/>
  <c r="N7" i="63"/>
  <c r="M7" i="63"/>
  <c r="I7" i="63"/>
  <c r="H7" i="63"/>
  <c r="P6" i="72" l="1"/>
  <c r="R6" i="72" s="1"/>
  <c r="L30" i="72"/>
  <c r="L31" i="72" s="1"/>
  <c r="L32" i="72" s="1"/>
  <c r="K31" i="72"/>
  <c r="K32" i="72" s="1"/>
  <c r="M29" i="72"/>
  <c r="P5" i="72"/>
  <c r="P7" i="66"/>
  <c r="R7" i="66"/>
  <c r="P7" i="63"/>
  <c r="R7" i="63" s="1"/>
  <c r="Q5" i="71"/>
  <c r="O5" i="71"/>
  <c r="N5" i="71"/>
  <c r="M5" i="71"/>
  <c r="I5" i="71"/>
  <c r="H5" i="71"/>
  <c r="L26" i="71"/>
  <c r="K26" i="71"/>
  <c r="G26" i="71"/>
  <c r="L29" i="71" s="1"/>
  <c r="F26" i="71"/>
  <c r="K29" i="71" s="1"/>
  <c r="Q24" i="71"/>
  <c r="O24" i="71"/>
  <c r="N24" i="71"/>
  <c r="M24" i="71"/>
  <c r="I24" i="71"/>
  <c r="H24" i="71"/>
  <c r="P24" i="71" s="1"/>
  <c r="R24" i="71" s="1"/>
  <c r="Q23" i="71"/>
  <c r="O23" i="71"/>
  <c r="N23" i="71"/>
  <c r="M23" i="71"/>
  <c r="I23" i="71"/>
  <c r="H23" i="71"/>
  <c r="P23" i="71" s="1"/>
  <c r="R23" i="71" s="1"/>
  <c r="Q22" i="71"/>
  <c r="O22" i="71"/>
  <c r="N22" i="71"/>
  <c r="M22" i="71"/>
  <c r="I22" i="71"/>
  <c r="H22" i="71"/>
  <c r="P22" i="71" s="1"/>
  <c r="R22" i="71" s="1"/>
  <c r="Q21" i="71"/>
  <c r="O21" i="71"/>
  <c r="N21" i="71"/>
  <c r="M21" i="71"/>
  <c r="I21" i="71"/>
  <c r="H21" i="71"/>
  <c r="P21" i="71" s="1"/>
  <c r="R21" i="71" s="1"/>
  <c r="Q20" i="71"/>
  <c r="O20" i="71"/>
  <c r="N20" i="71"/>
  <c r="M20" i="71"/>
  <c r="I20" i="71"/>
  <c r="H20" i="71"/>
  <c r="P20" i="71" s="1"/>
  <c r="R20" i="71" s="1"/>
  <c r="Q19" i="71"/>
  <c r="O19" i="71"/>
  <c r="N19" i="71"/>
  <c r="M19" i="71"/>
  <c r="I19" i="71"/>
  <c r="H19" i="71"/>
  <c r="P19" i="71" s="1"/>
  <c r="R19" i="71" s="1"/>
  <c r="Q18" i="71"/>
  <c r="O18" i="71"/>
  <c r="N18" i="71"/>
  <c r="M18" i="71"/>
  <c r="I18" i="71"/>
  <c r="H18" i="71"/>
  <c r="P18" i="71" s="1"/>
  <c r="R18" i="71" s="1"/>
  <c r="Q17" i="71"/>
  <c r="O17" i="71"/>
  <c r="N17" i="71"/>
  <c r="M17" i="71"/>
  <c r="I17" i="71"/>
  <c r="H17" i="71"/>
  <c r="P17" i="71" s="1"/>
  <c r="R17" i="71" s="1"/>
  <c r="Q16" i="71"/>
  <c r="O16" i="71"/>
  <c r="N16" i="71"/>
  <c r="M16" i="71"/>
  <c r="I16" i="71"/>
  <c r="H16" i="71"/>
  <c r="P16" i="71" s="1"/>
  <c r="R16" i="71" s="1"/>
  <c r="Q15" i="71"/>
  <c r="O15" i="71"/>
  <c r="N15" i="71"/>
  <c r="M15" i="71"/>
  <c r="I15" i="71"/>
  <c r="H15" i="71"/>
  <c r="P15" i="71" s="1"/>
  <c r="R15" i="71" s="1"/>
  <c r="Q14" i="71"/>
  <c r="O14" i="71"/>
  <c r="N14" i="71"/>
  <c r="M14" i="71"/>
  <c r="I14" i="71"/>
  <c r="H14" i="71"/>
  <c r="P14" i="71" s="1"/>
  <c r="R14" i="71" s="1"/>
  <c r="Q13" i="71"/>
  <c r="O13" i="71"/>
  <c r="N13" i="71"/>
  <c r="M13" i="71"/>
  <c r="I13" i="71"/>
  <c r="H13" i="71"/>
  <c r="P13" i="71" s="1"/>
  <c r="R13" i="71" s="1"/>
  <c r="Q12" i="71"/>
  <c r="O12" i="71"/>
  <c r="N12" i="71"/>
  <c r="M12" i="71"/>
  <c r="I12" i="71"/>
  <c r="H12" i="71"/>
  <c r="P12" i="71" s="1"/>
  <c r="R12" i="71" s="1"/>
  <c r="Q11" i="71"/>
  <c r="O11" i="71"/>
  <c r="N11" i="71"/>
  <c r="M11" i="71"/>
  <c r="I11" i="71"/>
  <c r="H11" i="71"/>
  <c r="P11" i="71" s="1"/>
  <c r="R11" i="71" s="1"/>
  <c r="Q10" i="71"/>
  <c r="O10" i="71"/>
  <c r="N10" i="71"/>
  <c r="M10" i="71"/>
  <c r="I10" i="71"/>
  <c r="H10" i="71"/>
  <c r="P10" i="71" s="1"/>
  <c r="R10" i="71" s="1"/>
  <c r="Q9" i="71"/>
  <c r="O9" i="71"/>
  <c r="N9" i="71"/>
  <c r="M9" i="71"/>
  <c r="I9" i="71"/>
  <c r="H9" i="71"/>
  <c r="Q8" i="71"/>
  <c r="O8" i="71"/>
  <c r="N8" i="71"/>
  <c r="M8" i="71"/>
  <c r="I8" i="71"/>
  <c r="H8" i="71"/>
  <c r="Q7" i="71"/>
  <c r="O7" i="71"/>
  <c r="N7" i="71"/>
  <c r="M7" i="71"/>
  <c r="I7" i="71"/>
  <c r="H7" i="71"/>
  <c r="Q6" i="71"/>
  <c r="O6" i="71"/>
  <c r="O26" i="71" s="1"/>
  <c r="N6" i="71"/>
  <c r="M6" i="71"/>
  <c r="I6" i="71"/>
  <c r="H6" i="71"/>
  <c r="N26" i="71"/>
  <c r="M26" i="71"/>
  <c r="Q5" i="65"/>
  <c r="O5" i="65"/>
  <c r="N5" i="65"/>
  <c r="M5" i="65"/>
  <c r="I5" i="65"/>
  <c r="H5" i="65"/>
  <c r="Q5" i="63"/>
  <c r="O5" i="63"/>
  <c r="N5" i="63"/>
  <c r="M5" i="63"/>
  <c r="I5" i="63"/>
  <c r="P5" i="63" s="1"/>
  <c r="R5" i="63" s="1"/>
  <c r="H5" i="63"/>
  <c r="P9" i="71" l="1"/>
  <c r="R9" i="71" s="1"/>
  <c r="Q26" i="71"/>
  <c r="P30" i="71" s="1"/>
  <c r="I26" i="71"/>
  <c r="L30" i="71" s="1"/>
  <c r="L31" i="71" s="1"/>
  <c r="L32" i="71" s="1"/>
  <c r="P8" i="71"/>
  <c r="R8" i="71" s="1"/>
  <c r="P26" i="72"/>
  <c r="R5" i="72"/>
  <c r="R26" i="72" s="1"/>
  <c r="P29" i="72" s="1"/>
  <c r="P7" i="71"/>
  <c r="R7" i="71" s="1"/>
  <c r="P6" i="71"/>
  <c r="R6" i="71" s="1"/>
  <c r="P5" i="71"/>
  <c r="R5" i="71" s="1"/>
  <c r="M29" i="71"/>
  <c r="H26" i="71"/>
  <c r="K30" i="71" s="1"/>
  <c r="K31" i="71" s="1"/>
  <c r="K32" i="71" s="1"/>
  <c r="P5" i="65"/>
  <c r="R5" i="65" s="1"/>
  <c r="L26" i="70"/>
  <c r="K26" i="70"/>
  <c r="G26" i="70"/>
  <c r="L29" i="70" s="1"/>
  <c r="F26" i="70"/>
  <c r="Q24" i="70"/>
  <c r="O24" i="70"/>
  <c r="N24" i="70"/>
  <c r="M24" i="70"/>
  <c r="I24" i="70"/>
  <c r="H24" i="70"/>
  <c r="P24" i="70" s="1"/>
  <c r="R24" i="70" s="1"/>
  <c r="Q23" i="70"/>
  <c r="O23" i="70"/>
  <c r="N23" i="70"/>
  <c r="M23" i="70"/>
  <c r="I23" i="70"/>
  <c r="H23" i="70"/>
  <c r="P23" i="70" s="1"/>
  <c r="R23" i="70" s="1"/>
  <c r="Q22" i="70"/>
  <c r="O22" i="70"/>
  <c r="N22" i="70"/>
  <c r="M22" i="70"/>
  <c r="I22" i="70"/>
  <c r="H22" i="70"/>
  <c r="P22" i="70" s="1"/>
  <c r="R22" i="70" s="1"/>
  <c r="Q21" i="70"/>
  <c r="O21" i="70"/>
  <c r="N21" i="70"/>
  <c r="M21" i="70"/>
  <c r="I21" i="70"/>
  <c r="H21" i="70"/>
  <c r="P21" i="70" s="1"/>
  <c r="R21" i="70" s="1"/>
  <c r="Q20" i="70"/>
  <c r="O20" i="70"/>
  <c r="N20" i="70"/>
  <c r="M20" i="70"/>
  <c r="I20" i="70"/>
  <c r="H20" i="70"/>
  <c r="P20" i="70" s="1"/>
  <c r="R20" i="70" s="1"/>
  <c r="Q19" i="70"/>
  <c r="O19" i="70"/>
  <c r="N19" i="70"/>
  <c r="M19" i="70"/>
  <c r="I19" i="70"/>
  <c r="H19" i="70"/>
  <c r="P19" i="70" s="1"/>
  <c r="R19" i="70" s="1"/>
  <c r="Q18" i="70"/>
  <c r="O18" i="70"/>
  <c r="N18" i="70"/>
  <c r="M18" i="70"/>
  <c r="I18" i="70"/>
  <c r="H18" i="70"/>
  <c r="P18" i="70" s="1"/>
  <c r="R18" i="70" s="1"/>
  <c r="Q17" i="70"/>
  <c r="O17" i="70"/>
  <c r="N17" i="70"/>
  <c r="M17" i="70"/>
  <c r="I17" i="70"/>
  <c r="H17" i="70"/>
  <c r="P17" i="70" s="1"/>
  <c r="R17" i="70" s="1"/>
  <c r="Q16" i="70"/>
  <c r="O16" i="70"/>
  <c r="N16" i="70"/>
  <c r="M16" i="70"/>
  <c r="I16" i="70"/>
  <c r="H16" i="70"/>
  <c r="P16" i="70" s="1"/>
  <c r="R16" i="70" s="1"/>
  <c r="Q15" i="70"/>
  <c r="O15" i="70"/>
  <c r="N15" i="70"/>
  <c r="M15" i="70"/>
  <c r="I15" i="70"/>
  <c r="H15" i="70"/>
  <c r="P15" i="70" s="1"/>
  <c r="R15" i="70" s="1"/>
  <c r="Q14" i="70"/>
  <c r="O14" i="70"/>
  <c r="N14" i="70"/>
  <c r="M14" i="70"/>
  <c r="I14" i="70"/>
  <c r="H14" i="70"/>
  <c r="P14" i="70" s="1"/>
  <c r="R14" i="70" s="1"/>
  <c r="Q13" i="70"/>
  <c r="O13" i="70"/>
  <c r="N13" i="70"/>
  <c r="M13" i="70"/>
  <c r="I13" i="70"/>
  <c r="H13" i="70"/>
  <c r="P13" i="70" s="1"/>
  <c r="R13" i="70" s="1"/>
  <c r="Q12" i="70"/>
  <c r="O12" i="70"/>
  <c r="N12" i="70"/>
  <c r="M12" i="70"/>
  <c r="I12" i="70"/>
  <c r="H12" i="70"/>
  <c r="P12" i="70" s="1"/>
  <c r="R12" i="70" s="1"/>
  <c r="Q11" i="70"/>
  <c r="O11" i="70"/>
  <c r="N11" i="70"/>
  <c r="M11" i="70"/>
  <c r="I11" i="70"/>
  <c r="H11" i="70"/>
  <c r="P11" i="70" s="1"/>
  <c r="R11" i="70" s="1"/>
  <c r="Q10" i="70"/>
  <c r="O10" i="70"/>
  <c r="N10" i="70"/>
  <c r="M10" i="70"/>
  <c r="I10" i="70"/>
  <c r="H10" i="70"/>
  <c r="P10" i="70" s="1"/>
  <c r="R10" i="70" s="1"/>
  <c r="Q9" i="70"/>
  <c r="O9" i="70"/>
  <c r="N9" i="70"/>
  <c r="M9" i="70"/>
  <c r="I9" i="70"/>
  <c r="H9" i="70"/>
  <c r="P9" i="70" s="1"/>
  <c r="R9" i="70" s="1"/>
  <c r="Q8" i="70"/>
  <c r="O8" i="70"/>
  <c r="N8" i="70"/>
  <c r="M8" i="70"/>
  <c r="I8" i="70"/>
  <c r="H8" i="70"/>
  <c r="P8" i="70" s="1"/>
  <c r="R8" i="70" s="1"/>
  <c r="Q7" i="70"/>
  <c r="O7" i="70"/>
  <c r="N7" i="70"/>
  <c r="M7" i="70"/>
  <c r="I7" i="70"/>
  <c r="H7" i="70"/>
  <c r="Q6" i="70"/>
  <c r="O6" i="70"/>
  <c r="N6" i="70"/>
  <c r="M6" i="70"/>
  <c r="I6" i="70"/>
  <c r="H6" i="70"/>
  <c r="Q5" i="70"/>
  <c r="Q26" i="70" s="1"/>
  <c r="P30" i="70" s="1"/>
  <c r="O5" i="70"/>
  <c r="O26" i="70" s="1"/>
  <c r="N5" i="70"/>
  <c r="N26" i="70" s="1"/>
  <c r="M5" i="70"/>
  <c r="M26" i="70" s="1"/>
  <c r="I5" i="70"/>
  <c r="H5" i="70"/>
  <c r="L26" i="69"/>
  <c r="K26" i="69"/>
  <c r="G26" i="69"/>
  <c r="L29" i="69" s="1"/>
  <c r="F26" i="69"/>
  <c r="Q24" i="69"/>
  <c r="O24" i="69"/>
  <c r="N24" i="69"/>
  <c r="M24" i="69"/>
  <c r="I24" i="69"/>
  <c r="H24" i="69"/>
  <c r="P24" i="69" s="1"/>
  <c r="R24" i="69" s="1"/>
  <c r="Q23" i="69"/>
  <c r="O23" i="69"/>
  <c r="N23" i="69"/>
  <c r="M23" i="69"/>
  <c r="I23" i="69"/>
  <c r="H23" i="69"/>
  <c r="P23" i="69" s="1"/>
  <c r="R23" i="69" s="1"/>
  <c r="Q22" i="69"/>
  <c r="O22" i="69"/>
  <c r="N22" i="69"/>
  <c r="M22" i="69"/>
  <c r="I22" i="69"/>
  <c r="H22" i="69"/>
  <c r="P22" i="69" s="1"/>
  <c r="R22" i="69" s="1"/>
  <c r="Q21" i="69"/>
  <c r="O21" i="69"/>
  <c r="N21" i="69"/>
  <c r="M21" i="69"/>
  <c r="I21" i="69"/>
  <c r="H21" i="69"/>
  <c r="P21" i="69" s="1"/>
  <c r="R21" i="69" s="1"/>
  <c r="Q20" i="69"/>
  <c r="O20" i="69"/>
  <c r="N20" i="69"/>
  <c r="M20" i="69"/>
  <c r="I20" i="69"/>
  <c r="H20" i="69"/>
  <c r="P20" i="69" s="1"/>
  <c r="R20" i="69" s="1"/>
  <c r="Q19" i="69"/>
  <c r="O19" i="69"/>
  <c r="N19" i="69"/>
  <c r="M19" i="69"/>
  <c r="I19" i="69"/>
  <c r="H19" i="69"/>
  <c r="P19" i="69" s="1"/>
  <c r="R19" i="69" s="1"/>
  <c r="Q18" i="69"/>
  <c r="O18" i="69"/>
  <c r="N18" i="69"/>
  <c r="M18" i="69"/>
  <c r="I18" i="69"/>
  <c r="H18" i="69"/>
  <c r="P18" i="69" s="1"/>
  <c r="R18" i="69" s="1"/>
  <c r="Q17" i="69"/>
  <c r="O17" i="69"/>
  <c r="N17" i="69"/>
  <c r="M17" i="69"/>
  <c r="I17" i="69"/>
  <c r="H17" i="69"/>
  <c r="P17" i="69" s="1"/>
  <c r="R17" i="69" s="1"/>
  <c r="Q16" i="69"/>
  <c r="O16" i="69"/>
  <c r="N16" i="69"/>
  <c r="M16" i="69"/>
  <c r="I16" i="69"/>
  <c r="H16" i="69"/>
  <c r="P16" i="69" s="1"/>
  <c r="R16" i="69" s="1"/>
  <c r="Q15" i="69"/>
  <c r="O15" i="69"/>
  <c r="N15" i="69"/>
  <c r="M15" i="69"/>
  <c r="I15" i="69"/>
  <c r="H15" i="69"/>
  <c r="P15" i="69" s="1"/>
  <c r="R15" i="69" s="1"/>
  <c r="Q14" i="69"/>
  <c r="O14" i="69"/>
  <c r="N14" i="69"/>
  <c r="M14" i="69"/>
  <c r="I14" i="69"/>
  <c r="H14" i="69"/>
  <c r="P14" i="69" s="1"/>
  <c r="R14" i="69" s="1"/>
  <c r="Q13" i="69"/>
  <c r="O13" i="69"/>
  <c r="N13" i="69"/>
  <c r="M13" i="69"/>
  <c r="I13" i="69"/>
  <c r="H13" i="69"/>
  <c r="P13" i="69" s="1"/>
  <c r="R13" i="69" s="1"/>
  <c r="Q12" i="69"/>
  <c r="O12" i="69"/>
  <c r="N12" i="69"/>
  <c r="M12" i="69"/>
  <c r="I12" i="69"/>
  <c r="H12" i="69"/>
  <c r="P12" i="69" s="1"/>
  <c r="R12" i="69" s="1"/>
  <c r="Q11" i="69"/>
  <c r="O11" i="69"/>
  <c r="N11" i="69"/>
  <c r="M11" i="69"/>
  <c r="I11" i="69"/>
  <c r="H11" i="69"/>
  <c r="P11" i="69" s="1"/>
  <c r="R11" i="69" s="1"/>
  <c r="Q10" i="69"/>
  <c r="O10" i="69"/>
  <c r="N10" i="69"/>
  <c r="M10" i="69"/>
  <c r="I10" i="69"/>
  <c r="H10" i="69"/>
  <c r="P10" i="69" s="1"/>
  <c r="R10" i="69" s="1"/>
  <c r="Q9" i="69"/>
  <c r="O9" i="69"/>
  <c r="N9" i="69"/>
  <c r="M9" i="69"/>
  <c r="I9" i="69"/>
  <c r="H9" i="69"/>
  <c r="Q7" i="69"/>
  <c r="O7" i="69"/>
  <c r="N7" i="69"/>
  <c r="M7" i="69"/>
  <c r="I7" i="69"/>
  <c r="H7" i="69"/>
  <c r="Q6" i="69"/>
  <c r="O6" i="69"/>
  <c r="N6" i="69"/>
  <c r="M6" i="69"/>
  <c r="I6" i="69"/>
  <c r="H6" i="69"/>
  <c r="Q5" i="69"/>
  <c r="O5" i="69"/>
  <c r="O26" i="69" s="1"/>
  <c r="N5" i="69"/>
  <c r="M5" i="69"/>
  <c r="M26" i="69" s="1"/>
  <c r="I5" i="69"/>
  <c r="H5" i="69"/>
  <c r="P9" i="69" l="1"/>
  <c r="R9" i="69" s="1"/>
  <c r="K29" i="69"/>
  <c r="Q26" i="69"/>
  <c r="P30" i="69" s="1"/>
  <c r="P7" i="70"/>
  <c r="R7" i="70" s="1"/>
  <c r="M30" i="72"/>
  <c r="M31" i="72" s="1"/>
  <c r="M32" i="72" s="1"/>
  <c r="P28" i="72"/>
  <c r="P32" i="72" s="1"/>
  <c r="P26" i="71"/>
  <c r="M30" i="71" s="1"/>
  <c r="M31" i="71" s="1"/>
  <c r="M32" i="71" s="1"/>
  <c r="R26" i="71"/>
  <c r="P29" i="71" s="1"/>
  <c r="I26" i="70"/>
  <c r="L30" i="70" s="1"/>
  <c r="L31" i="70" s="1"/>
  <c r="L32" i="70" s="1"/>
  <c r="K29" i="70"/>
  <c r="P6" i="70"/>
  <c r="R6" i="70" s="1"/>
  <c r="I26" i="69"/>
  <c r="P7" i="69"/>
  <c r="R7" i="69" s="1"/>
  <c r="N26" i="69"/>
  <c r="L30" i="69" s="1"/>
  <c r="L31" i="69" s="1"/>
  <c r="L32" i="69" s="1"/>
  <c r="P6" i="69"/>
  <c r="R6" i="69" s="1"/>
  <c r="P5" i="70"/>
  <c r="M29" i="70"/>
  <c r="P26" i="70"/>
  <c r="M30" i="70" s="1"/>
  <c r="R5" i="70"/>
  <c r="H26" i="70"/>
  <c r="K30" i="70" s="1"/>
  <c r="K31" i="70" s="1"/>
  <c r="K32" i="70" s="1"/>
  <c r="P5" i="69"/>
  <c r="R5" i="69" s="1"/>
  <c r="R26" i="69" s="1"/>
  <c r="P29" i="69" s="1"/>
  <c r="M29" i="69"/>
  <c r="P26" i="69"/>
  <c r="M30" i="69" s="1"/>
  <c r="H26" i="69"/>
  <c r="K30" i="69" s="1"/>
  <c r="K31" i="69" s="1"/>
  <c r="K32" i="69" s="1"/>
  <c r="L26" i="68"/>
  <c r="K26" i="68"/>
  <c r="G26" i="68"/>
  <c r="L29" i="68" s="1"/>
  <c r="F26" i="68"/>
  <c r="K29" i="68" s="1"/>
  <c r="Q24" i="68"/>
  <c r="O24" i="68"/>
  <c r="N24" i="68"/>
  <c r="M24" i="68"/>
  <c r="I24" i="68"/>
  <c r="P24" i="68" s="1"/>
  <c r="R24" i="68" s="1"/>
  <c r="H24" i="68"/>
  <c r="Q23" i="68"/>
  <c r="O23" i="68"/>
  <c r="N23" i="68"/>
  <c r="M23" i="68"/>
  <c r="I23" i="68"/>
  <c r="P23" i="68" s="1"/>
  <c r="R23" i="68" s="1"/>
  <c r="H23" i="68"/>
  <c r="Q22" i="68"/>
  <c r="O22" i="68"/>
  <c r="N22" i="68"/>
  <c r="M22" i="68"/>
  <c r="I22" i="68"/>
  <c r="P22" i="68" s="1"/>
  <c r="R22" i="68" s="1"/>
  <c r="H22" i="68"/>
  <c r="Q21" i="68"/>
  <c r="O21" i="68"/>
  <c r="N21" i="68"/>
  <c r="M21" i="68"/>
  <c r="I21" i="68"/>
  <c r="P21" i="68" s="1"/>
  <c r="R21" i="68" s="1"/>
  <c r="H21" i="68"/>
  <c r="Q20" i="68"/>
  <c r="O20" i="68"/>
  <c r="N20" i="68"/>
  <c r="M20" i="68"/>
  <c r="I20" i="68"/>
  <c r="P20" i="68" s="1"/>
  <c r="R20" i="68" s="1"/>
  <c r="H20" i="68"/>
  <c r="Q19" i="68"/>
  <c r="O19" i="68"/>
  <c r="N19" i="68"/>
  <c r="M19" i="68"/>
  <c r="I19" i="68"/>
  <c r="P19" i="68" s="1"/>
  <c r="R19" i="68" s="1"/>
  <c r="H19" i="68"/>
  <c r="Q18" i="68"/>
  <c r="O18" i="68"/>
  <c r="N18" i="68"/>
  <c r="M18" i="68"/>
  <c r="I18" i="68"/>
  <c r="P18" i="68" s="1"/>
  <c r="R18" i="68" s="1"/>
  <c r="H18" i="68"/>
  <c r="Q17" i="68"/>
  <c r="O17" i="68"/>
  <c r="N17" i="68"/>
  <c r="M17" i="68"/>
  <c r="I17" i="68"/>
  <c r="P17" i="68" s="1"/>
  <c r="R17" i="68" s="1"/>
  <c r="H17" i="68"/>
  <c r="Q16" i="68"/>
  <c r="O16" i="68"/>
  <c r="N16" i="68"/>
  <c r="M16" i="68"/>
  <c r="I16" i="68"/>
  <c r="P16" i="68" s="1"/>
  <c r="R16" i="68" s="1"/>
  <c r="H16" i="68"/>
  <c r="Q15" i="68"/>
  <c r="O15" i="68"/>
  <c r="N15" i="68"/>
  <c r="M15" i="68"/>
  <c r="I15" i="68"/>
  <c r="P15" i="68" s="1"/>
  <c r="R15" i="68" s="1"/>
  <c r="H15" i="68"/>
  <c r="Q14" i="68"/>
  <c r="O14" i="68"/>
  <c r="N14" i="68"/>
  <c r="M14" i="68"/>
  <c r="I14" i="68"/>
  <c r="P14" i="68" s="1"/>
  <c r="R14" i="68" s="1"/>
  <c r="H14" i="68"/>
  <c r="Q12" i="68"/>
  <c r="O12" i="68"/>
  <c r="N12" i="68"/>
  <c r="M12" i="68"/>
  <c r="I12" i="68"/>
  <c r="H12" i="68"/>
  <c r="Q11" i="68"/>
  <c r="O11" i="68"/>
  <c r="N11" i="68"/>
  <c r="M11" i="68"/>
  <c r="I11" i="68"/>
  <c r="H11" i="68"/>
  <c r="Q10" i="68"/>
  <c r="O10" i="68"/>
  <c r="N10" i="68"/>
  <c r="M10" i="68"/>
  <c r="I10" i="68"/>
  <c r="H10" i="68"/>
  <c r="Q9" i="68"/>
  <c r="O9" i="68"/>
  <c r="N9" i="68"/>
  <c r="M9" i="68"/>
  <c r="I9" i="68"/>
  <c r="H9" i="68"/>
  <c r="Q8" i="68"/>
  <c r="O8" i="68"/>
  <c r="N8" i="68"/>
  <c r="M8" i="68"/>
  <c r="I8" i="68"/>
  <c r="H8" i="68"/>
  <c r="Q7" i="68"/>
  <c r="O7" i="68"/>
  <c r="N7" i="68"/>
  <c r="M7" i="68"/>
  <c r="I7" i="68"/>
  <c r="H7" i="68"/>
  <c r="Q6" i="68"/>
  <c r="O6" i="68"/>
  <c r="N6" i="68"/>
  <c r="M6" i="68"/>
  <c r="I6" i="68"/>
  <c r="H6" i="68"/>
  <c r="Q5" i="68"/>
  <c r="Q26" i="68" s="1"/>
  <c r="O5" i="68"/>
  <c r="O26" i="68" s="1"/>
  <c r="N5" i="68"/>
  <c r="N26" i="68" s="1"/>
  <c r="M5" i="68"/>
  <c r="M26" i="68" s="1"/>
  <c r="I5" i="68"/>
  <c r="I26" i="68" s="1"/>
  <c r="L30" i="68" s="1"/>
  <c r="L31" i="68" s="1"/>
  <c r="L32" i="68" s="1"/>
  <c r="H5" i="68"/>
  <c r="H26" i="68" s="1"/>
  <c r="K30" i="68" s="1"/>
  <c r="L26" i="67"/>
  <c r="K26" i="67"/>
  <c r="G26" i="67"/>
  <c r="L29" i="67" s="1"/>
  <c r="F26" i="67"/>
  <c r="K29" i="67" s="1"/>
  <c r="Q24" i="67"/>
  <c r="O24" i="67"/>
  <c r="N24" i="67"/>
  <c r="M24" i="67"/>
  <c r="I24" i="67"/>
  <c r="H24" i="67"/>
  <c r="P24" i="67" s="1"/>
  <c r="R24" i="67" s="1"/>
  <c r="Q23" i="67"/>
  <c r="O23" i="67"/>
  <c r="N23" i="67"/>
  <c r="M23" i="67"/>
  <c r="I23" i="67"/>
  <c r="P23" i="67" s="1"/>
  <c r="R23" i="67" s="1"/>
  <c r="H23" i="67"/>
  <c r="Q22" i="67"/>
  <c r="O22" i="67"/>
  <c r="N22" i="67"/>
  <c r="M22" i="67"/>
  <c r="I22" i="67"/>
  <c r="P22" i="67" s="1"/>
  <c r="R22" i="67" s="1"/>
  <c r="H22" i="67"/>
  <c r="Q21" i="67"/>
  <c r="O21" i="67"/>
  <c r="N21" i="67"/>
  <c r="M21" i="67"/>
  <c r="I21" i="67"/>
  <c r="P21" i="67" s="1"/>
  <c r="R21" i="67" s="1"/>
  <c r="H21" i="67"/>
  <c r="Q20" i="67"/>
  <c r="O20" i="67"/>
  <c r="N20" i="67"/>
  <c r="M20" i="67"/>
  <c r="I20" i="67"/>
  <c r="H20" i="67"/>
  <c r="P20" i="67" s="1"/>
  <c r="R20" i="67" s="1"/>
  <c r="Q19" i="67"/>
  <c r="O19" i="67"/>
  <c r="N19" i="67"/>
  <c r="M19" i="67"/>
  <c r="I19" i="67"/>
  <c r="H19" i="67"/>
  <c r="P19" i="67" s="1"/>
  <c r="R19" i="67" s="1"/>
  <c r="Q18" i="67"/>
  <c r="O18" i="67"/>
  <c r="N18" i="67"/>
  <c r="M18" i="67"/>
  <c r="I18" i="67"/>
  <c r="H18" i="67"/>
  <c r="P18" i="67" s="1"/>
  <c r="R18" i="67" s="1"/>
  <c r="Q17" i="67"/>
  <c r="O17" i="67"/>
  <c r="N17" i="67"/>
  <c r="M17" i="67"/>
  <c r="I17" i="67"/>
  <c r="H17" i="67"/>
  <c r="P17" i="67" s="1"/>
  <c r="R17" i="67" s="1"/>
  <c r="Q16" i="67"/>
  <c r="O16" i="67"/>
  <c r="N16" i="67"/>
  <c r="M16" i="67"/>
  <c r="I16" i="67"/>
  <c r="H16" i="67"/>
  <c r="P16" i="67" s="1"/>
  <c r="R16" i="67" s="1"/>
  <c r="Q15" i="67"/>
  <c r="O15" i="67"/>
  <c r="N15" i="67"/>
  <c r="M15" i="67"/>
  <c r="I15" i="67"/>
  <c r="H15" i="67"/>
  <c r="P15" i="67" s="1"/>
  <c r="R15" i="67" s="1"/>
  <c r="Q14" i="67"/>
  <c r="O14" i="67"/>
  <c r="N14" i="67"/>
  <c r="M14" i="67"/>
  <c r="I14" i="67"/>
  <c r="H14" i="67"/>
  <c r="P14" i="67" s="1"/>
  <c r="R14" i="67" s="1"/>
  <c r="Q13" i="67"/>
  <c r="O13" i="67"/>
  <c r="N13" i="67"/>
  <c r="M13" i="67"/>
  <c r="I13" i="67"/>
  <c r="H13" i="67"/>
  <c r="P13" i="67" s="1"/>
  <c r="R13" i="67" s="1"/>
  <c r="Q12" i="67"/>
  <c r="O12" i="67"/>
  <c r="N12" i="67"/>
  <c r="M12" i="67"/>
  <c r="I12" i="67"/>
  <c r="H12" i="67"/>
  <c r="P12" i="67" s="1"/>
  <c r="R12" i="67" s="1"/>
  <c r="Q11" i="67"/>
  <c r="O11" i="67"/>
  <c r="N11" i="67"/>
  <c r="M11" i="67"/>
  <c r="I11" i="67"/>
  <c r="H11" i="67"/>
  <c r="P11" i="67" s="1"/>
  <c r="R11" i="67" s="1"/>
  <c r="Q10" i="67"/>
  <c r="O10" i="67"/>
  <c r="N10" i="67"/>
  <c r="M10" i="67"/>
  <c r="I10" i="67"/>
  <c r="H10" i="67"/>
  <c r="P10" i="67" s="1"/>
  <c r="R10" i="67" s="1"/>
  <c r="Q9" i="67"/>
  <c r="O9" i="67"/>
  <c r="N9" i="67"/>
  <c r="M9" i="67"/>
  <c r="I9" i="67"/>
  <c r="H9" i="67"/>
  <c r="P9" i="67" s="1"/>
  <c r="R9" i="67" s="1"/>
  <c r="Q8" i="67"/>
  <c r="O8" i="67"/>
  <c r="N8" i="67"/>
  <c r="M8" i="67"/>
  <c r="I8" i="67"/>
  <c r="H8" i="67"/>
  <c r="P8" i="67" s="1"/>
  <c r="R8" i="67" s="1"/>
  <c r="Q7" i="67"/>
  <c r="O7" i="67"/>
  <c r="N7" i="67"/>
  <c r="M7" i="67"/>
  <c r="I7" i="67"/>
  <c r="H7" i="67"/>
  <c r="Q6" i="67"/>
  <c r="O6" i="67"/>
  <c r="N6" i="67"/>
  <c r="M6" i="67"/>
  <c r="I6" i="67"/>
  <c r="H6" i="67"/>
  <c r="Q5" i="67"/>
  <c r="Q26" i="67" s="1"/>
  <c r="P30" i="67" s="1"/>
  <c r="O5" i="67"/>
  <c r="O26" i="67" s="1"/>
  <c r="N5" i="67"/>
  <c r="N26" i="67" s="1"/>
  <c r="M5" i="67"/>
  <c r="M26" i="67" s="1"/>
  <c r="I5" i="67"/>
  <c r="I26" i="67" s="1"/>
  <c r="L30" i="67" s="1"/>
  <c r="L31" i="67" s="1"/>
  <c r="L32" i="67" s="1"/>
  <c r="H5" i="67"/>
  <c r="L26" i="66"/>
  <c r="K26" i="66"/>
  <c r="G26" i="66"/>
  <c r="L29" i="66" s="1"/>
  <c r="F26" i="66"/>
  <c r="K29" i="66" s="1"/>
  <c r="Q24" i="66"/>
  <c r="O24" i="66"/>
  <c r="N24" i="66"/>
  <c r="M24" i="66"/>
  <c r="I24" i="66"/>
  <c r="P24" i="66" s="1"/>
  <c r="R24" i="66" s="1"/>
  <c r="H24" i="66"/>
  <c r="Q23" i="66"/>
  <c r="O23" i="66"/>
  <c r="N23" i="66"/>
  <c r="M23" i="66"/>
  <c r="I23" i="66"/>
  <c r="P23" i="66" s="1"/>
  <c r="R23" i="66" s="1"/>
  <c r="H23" i="66"/>
  <c r="Q22" i="66"/>
  <c r="O22" i="66"/>
  <c r="N22" i="66"/>
  <c r="M22" i="66"/>
  <c r="I22" i="66"/>
  <c r="P22" i="66" s="1"/>
  <c r="R22" i="66" s="1"/>
  <c r="H22" i="66"/>
  <c r="Q21" i="66"/>
  <c r="O21" i="66"/>
  <c r="N21" i="66"/>
  <c r="M21" i="66"/>
  <c r="I21" i="66"/>
  <c r="P21" i="66" s="1"/>
  <c r="R21" i="66" s="1"/>
  <c r="H21" i="66"/>
  <c r="Q20" i="66"/>
  <c r="O20" i="66"/>
  <c r="N20" i="66"/>
  <c r="M20" i="66"/>
  <c r="I20" i="66"/>
  <c r="P20" i="66" s="1"/>
  <c r="R20" i="66" s="1"/>
  <c r="H20" i="66"/>
  <c r="Q19" i="66"/>
  <c r="O19" i="66"/>
  <c r="N19" i="66"/>
  <c r="M19" i="66"/>
  <c r="I19" i="66"/>
  <c r="P19" i="66" s="1"/>
  <c r="R19" i="66" s="1"/>
  <c r="H19" i="66"/>
  <c r="Q18" i="66"/>
  <c r="O18" i="66"/>
  <c r="N18" i="66"/>
  <c r="M18" i="66"/>
  <c r="I18" i="66"/>
  <c r="P18" i="66" s="1"/>
  <c r="R18" i="66" s="1"/>
  <c r="H18" i="66"/>
  <c r="Q17" i="66"/>
  <c r="O17" i="66"/>
  <c r="N17" i="66"/>
  <c r="M17" i="66"/>
  <c r="I17" i="66"/>
  <c r="P17" i="66" s="1"/>
  <c r="R17" i="66" s="1"/>
  <c r="H17" i="66"/>
  <c r="Q16" i="66"/>
  <c r="O16" i="66"/>
  <c r="N16" i="66"/>
  <c r="M16" i="66"/>
  <c r="I16" i="66"/>
  <c r="P16" i="66" s="1"/>
  <c r="R16" i="66" s="1"/>
  <c r="H16" i="66"/>
  <c r="Q15" i="66"/>
  <c r="O15" i="66"/>
  <c r="N15" i="66"/>
  <c r="M15" i="66"/>
  <c r="I15" i="66"/>
  <c r="P15" i="66" s="1"/>
  <c r="R15" i="66" s="1"/>
  <c r="H15" i="66"/>
  <c r="Q14" i="66"/>
  <c r="O14" i="66"/>
  <c r="N14" i="66"/>
  <c r="M14" i="66"/>
  <c r="I14" i="66"/>
  <c r="P14" i="66" s="1"/>
  <c r="R14" i="66" s="1"/>
  <c r="H14" i="66"/>
  <c r="Q13" i="66"/>
  <c r="O13" i="66"/>
  <c r="N13" i="66"/>
  <c r="M13" i="66"/>
  <c r="I13" i="66"/>
  <c r="P13" i="66" s="1"/>
  <c r="R13" i="66" s="1"/>
  <c r="H13" i="66"/>
  <c r="Q12" i="66"/>
  <c r="O12" i="66"/>
  <c r="N12" i="66"/>
  <c r="M12" i="66"/>
  <c r="I12" i="66"/>
  <c r="P12" i="66" s="1"/>
  <c r="R12" i="66" s="1"/>
  <c r="H12" i="66"/>
  <c r="Q11" i="66"/>
  <c r="O11" i="66"/>
  <c r="N11" i="66"/>
  <c r="M11" i="66"/>
  <c r="I11" i="66"/>
  <c r="H11" i="66"/>
  <c r="Q9" i="66"/>
  <c r="O9" i="66"/>
  <c r="N9" i="66"/>
  <c r="M9" i="66"/>
  <c r="I9" i="66"/>
  <c r="H9" i="66"/>
  <c r="Q8" i="66"/>
  <c r="O8" i="66"/>
  <c r="N8" i="66"/>
  <c r="M8" i="66"/>
  <c r="I8" i="66"/>
  <c r="H8" i="66"/>
  <c r="Q5" i="66"/>
  <c r="Q26" i="66" s="1"/>
  <c r="P30" i="66" s="1"/>
  <c r="O5" i="66"/>
  <c r="O26" i="66" s="1"/>
  <c r="N5" i="66"/>
  <c r="N26" i="66" s="1"/>
  <c r="M5" i="66"/>
  <c r="M26" i="66" s="1"/>
  <c r="I5" i="66"/>
  <c r="I26" i="66" s="1"/>
  <c r="L30" i="66" s="1"/>
  <c r="L31" i="66" s="1"/>
  <c r="L32" i="66" s="1"/>
  <c r="H5" i="66"/>
  <c r="H26" i="66" s="1"/>
  <c r="K30" i="66" s="1"/>
  <c r="L26" i="65"/>
  <c r="K26" i="65"/>
  <c r="G26" i="65"/>
  <c r="L29" i="65" s="1"/>
  <c r="F26" i="65"/>
  <c r="K29" i="65" s="1"/>
  <c r="Q24" i="65"/>
  <c r="O24" i="65"/>
  <c r="N24" i="65"/>
  <c r="M24" i="65"/>
  <c r="I24" i="65"/>
  <c r="P24" i="65" s="1"/>
  <c r="R24" i="65" s="1"/>
  <c r="H24" i="65"/>
  <c r="Q23" i="65"/>
  <c r="O23" i="65"/>
  <c r="N23" i="65"/>
  <c r="M23" i="65"/>
  <c r="I23" i="65"/>
  <c r="P23" i="65" s="1"/>
  <c r="R23" i="65" s="1"/>
  <c r="H23" i="65"/>
  <c r="Q22" i="65"/>
  <c r="O22" i="65"/>
  <c r="N22" i="65"/>
  <c r="M22" i="65"/>
  <c r="I22" i="65"/>
  <c r="P22" i="65" s="1"/>
  <c r="R22" i="65" s="1"/>
  <c r="H22" i="65"/>
  <c r="Q21" i="65"/>
  <c r="O21" i="65"/>
  <c r="N21" i="65"/>
  <c r="M21" i="65"/>
  <c r="I21" i="65"/>
  <c r="P21" i="65" s="1"/>
  <c r="R21" i="65" s="1"/>
  <c r="H21" i="65"/>
  <c r="Q20" i="65"/>
  <c r="O20" i="65"/>
  <c r="N20" i="65"/>
  <c r="M20" i="65"/>
  <c r="I20" i="65"/>
  <c r="P20" i="65" s="1"/>
  <c r="R20" i="65" s="1"/>
  <c r="H20" i="65"/>
  <c r="Q19" i="65"/>
  <c r="O19" i="65"/>
  <c r="N19" i="65"/>
  <c r="M19" i="65"/>
  <c r="I19" i="65"/>
  <c r="H19" i="65"/>
  <c r="P19" i="65" s="1"/>
  <c r="R19" i="65" s="1"/>
  <c r="Q18" i="65"/>
  <c r="O18" i="65"/>
  <c r="N18" i="65"/>
  <c r="M18" i="65"/>
  <c r="I18" i="65"/>
  <c r="H18" i="65"/>
  <c r="P18" i="65" s="1"/>
  <c r="R18" i="65" s="1"/>
  <c r="Q17" i="65"/>
  <c r="O17" i="65"/>
  <c r="N17" i="65"/>
  <c r="M17" i="65"/>
  <c r="I17" i="65"/>
  <c r="H17" i="65"/>
  <c r="P17" i="65" s="1"/>
  <c r="R17" i="65" s="1"/>
  <c r="Q16" i="65"/>
  <c r="O16" i="65"/>
  <c r="N16" i="65"/>
  <c r="M16" i="65"/>
  <c r="I16" i="65"/>
  <c r="H16" i="65"/>
  <c r="P16" i="65" s="1"/>
  <c r="R16" i="65" s="1"/>
  <c r="Q15" i="65"/>
  <c r="O15" i="65"/>
  <c r="N15" i="65"/>
  <c r="M15" i="65"/>
  <c r="I15" i="65"/>
  <c r="H15" i="65"/>
  <c r="P15" i="65" s="1"/>
  <c r="R15" i="65" s="1"/>
  <c r="Q14" i="65"/>
  <c r="O14" i="65"/>
  <c r="N14" i="65"/>
  <c r="M14" i="65"/>
  <c r="I14" i="65"/>
  <c r="P14" i="65" s="1"/>
  <c r="R14" i="65" s="1"/>
  <c r="H14" i="65"/>
  <c r="Q13" i="65"/>
  <c r="O13" i="65"/>
  <c r="N13" i="65"/>
  <c r="M13" i="65"/>
  <c r="I13" i="65"/>
  <c r="P13" i="65" s="1"/>
  <c r="R13" i="65" s="1"/>
  <c r="H13" i="65"/>
  <c r="Q12" i="65"/>
  <c r="O12" i="65"/>
  <c r="N12" i="65"/>
  <c r="M12" i="65"/>
  <c r="I12" i="65"/>
  <c r="P12" i="65" s="1"/>
  <c r="R12" i="65" s="1"/>
  <c r="H12" i="65"/>
  <c r="Q11" i="65"/>
  <c r="O11" i="65"/>
  <c r="N11" i="65"/>
  <c r="M11" i="65"/>
  <c r="I11" i="65"/>
  <c r="P11" i="65" s="1"/>
  <c r="R11" i="65" s="1"/>
  <c r="H11" i="65"/>
  <c r="Q10" i="65"/>
  <c r="O10" i="65"/>
  <c r="N10" i="65"/>
  <c r="M10" i="65"/>
  <c r="I10" i="65"/>
  <c r="P10" i="65" s="1"/>
  <c r="R10" i="65" s="1"/>
  <c r="H10" i="65"/>
  <c r="Q9" i="65"/>
  <c r="O9" i="65"/>
  <c r="N9" i="65"/>
  <c r="M9" i="65"/>
  <c r="I9" i="65"/>
  <c r="P9" i="65" s="1"/>
  <c r="R9" i="65" s="1"/>
  <c r="H9" i="65"/>
  <c r="Q8" i="65"/>
  <c r="O8" i="65"/>
  <c r="N8" i="65"/>
  <c r="M8" i="65"/>
  <c r="I8" i="65"/>
  <c r="P8" i="65" s="1"/>
  <c r="R8" i="65" s="1"/>
  <c r="H8" i="65"/>
  <c r="Q7" i="65"/>
  <c r="O7" i="65"/>
  <c r="N7" i="65"/>
  <c r="M7" i="65"/>
  <c r="I7" i="65"/>
  <c r="P7" i="65" s="1"/>
  <c r="R7" i="65" s="1"/>
  <c r="H7" i="65"/>
  <c r="Q6" i="65"/>
  <c r="O6" i="65"/>
  <c r="N6" i="65"/>
  <c r="M6" i="65"/>
  <c r="I6" i="65"/>
  <c r="P6" i="65" s="1"/>
  <c r="R6" i="65" s="1"/>
  <c r="H6" i="65"/>
  <c r="Q26" i="65"/>
  <c r="P30" i="65" s="1"/>
  <c r="O26" i="65"/>
  <c r="N26" i="65"/>
  <c r="M26" i="65"/>
  <c r="I26" i="65"/>
  <c r="L30" i="65" s="1"/>
  <c r="L31" i="65" s="1"/>
  <c r="L32" i="65" s="1"/>
  <c r="H26" i="65"/>
  <c r="W30" i="1"/>
  <c r="T30" i="1"/>
  <c r="S30" i="1"/>
  <c r="R30" i="1"/>
  <c r="P30" i="1"/>
  <c r="O30" i="1"/>
  <c r="N30" i="1"/>
  <c r="M30" i="1"/>
  <c r="L30" i="1"/>
  <c r="K30" i="1"/>
  <c r="U30" i="1" s="1"/>
  <c r="J30" i="1"/>
  <c r="H30" i="1"/>
  <c r="G30" i="1"/>
  <c r="Q30" i="1" s="1"/>
  <c r="F30" i="1"/>
  <c r="E30" i="1"/>
  <c r="D30" i="1"/>
  <c r="C30" i="1"/>
  <c r="W29" i="1"/>
  <c r="T29" i="1"/>
  <c r="S29" i="1"/>
  <c r="R29" i="1"/>
  <c r="P29" i="1"/>
  <c r="O29" i="1"/>
  <c r="N29" i="1"/>
  <c r="M29" i="1"/>
  <c r="L29" i="1"/>
  <c r="K29" i="1"/>
  <c r="U29" i="1" s="1"/>
  <c r="J29" i="1"/>
  <c r="H29" i="1"/>
  <c r="G29" i="1"/>
  <c r="Q29" i="1" s="1"/>
  <c r="F29" i="1"/>
  <c r="E29" i="1"/>
  <c r="D29" i="1"/>
  <c r="C29" i="1"/>
  <c r="W28" i="1"/>
  <c r="T28" i="1"/>
  <c r="S28" i="1"/>
  <c r="R28" i="1"/>
  <c r="P28" i="1"/>
  <c r="O28" i="1"/>
  <c r="N28" i="1"/>
  <c r="M28" i="1"/>
  <c r="L28" i="1"/>
  <c r="K28" i="1"/>
  <c r="U28" i="1" s="1"/>
  <c r="J28" i="1"/>
  <c r="H28" i="1"/>
  <c r="G28" i="1"/>
  <c r="Q28" i="1" s="1"/>
  <c r="F28" i="1"/>
  <c r="E28" i="1"/>
  <c r="D28" i="1"/>
  <c r="C28" i="1"/>
  <c r="W27" i="1"/>
  <c r="T27" i="1"/>
  <c r="S27" i="1"/>
  <c r="R27" i="1"/>
  <c r="P27" i="1"/>
  <c r="O27" i="1"/>
  <c r="N27" i="1"/>
  <c r="M27" i="1"/>
  <c r="L27" i="1"/>
  <c r="K27" i="1"/>
  <c r="U27" i="1" s="1"/>
  <c r="J27" i="1"/>
  <c r="H27" i="1"/>
  <c r="G27" i="1"/>
  <c r="Q27" i="1" s="1"/>
  <c r="F27" i="1"/>
  <c r="E27" i="1"/>
  <c r="D27" i="1"/>
  <c r="C27" i="1"/>
  <c r="W26" i="1"/>
  <c r="T26" i="1"/>
  <c r="S26" i="1"/>
  <c r="R26" i="1"/>
  <c r="P26" i="1"/>
  <c r="O26" i="1"/>
  <c r="N26" i="1"/>
  <c r="M26" i="1"/>
  <c r="L26" i="1"/>
  <c r="K26" i="1"/>
  <c r="U26" i="1" s="1"/>
  <c r="J26" i="1"/>
  <c r="H26" i="1"/>
  <c r="G26" i="1"/>
  <c r="Q26" i="1" s="1"/>
  <c r="F26" i="1"/>
  <c r="E26" i="1"/>
  <c r="D26" i="1"/>
  <c r="C26" i="1"/>
  <c r="W25" i="1"/>
  <c r="T25" i="1"/>
  <c r="S25" i="1"/>
  <c r="R25" i="1"/>
  <c r="P25" i="1"/>
  <c r="O25" i="1"/>
  <c r="N25" i="1"/>
  <c r="M25" i="1"/>
  <c r="L25" i="1"/>
  <c r="K25" i="1"/>
  <c r="U25" i="1" s="1"/>
  <c r="J25" i="1"/>
  <c r="H25" i="1"/>
  <c r="G25" i="1"/>
  <c r="Q25" i="1" s="1"/>
  <c r="F25" i="1"/>
  <c r="E25" i="1"/>
  <c r="D25" i="1"/>
  <c r="C25" i="1"/>
  <c r="W24" i="1"/>
  <c r="T24" i="1"/>
  <c r="S24" i="1"/>
  <c r="R24" i="1"/>
  <c r="P24" i="1"/>
  <c r="O24" i="1"/>
  <c r="N24" i="1"/>
  <c r="M24" i="1"/>
  <c r="L24" i="1"/>
  <c r="K24" i="1"/>
  <c r="U24" i="1" s="1"/>
  <c r="J24" i="1"/>
  <c r="H24" i="1"/>
  <c r="G24" i="1"/>
  <c r="Q24" i="1" s="1"/>
  <c r="F24" i="1"/>
  <c r="E24" i="1"/>
  <c r="D24" i="1"/>
  <c r="C24" i="1"/>
  <c r="W23" i="1"/>
  <c r="T23" i="1"/>
  <c r="S23" i="1"/>
  <c r="R23" i="1"/>
  <c r="P23" i="1"/>
  <c r="O23" i="1"/>
  <c r="N23" i="1"/>
  <c r="M23" i="1"/>
  <c r="L23" i="1"/>
  <c r="K23" i="1"/>
  <c r="U23" i="1" s="1"/>
  <c r="J23" i="1"/>
  <c r="H23" i="1"/>
  <c r="G23" i="1"/>
  <c r="Q23" i="1" s="1"/>
  <c r="F23" i="1"/>
  <c r="E23" i="1"/>
  <c r="D23" i="1"/>
  <c r="C23" i="1"/>
  <c r="W22" i="1"/>
  <c r="T22" i="1"/>
  <c r="S22" i="1"/>
  <c r="R22" i="1"/>
  <c r="P22" i="1"/>
  <c r="O22" i="1"/>
  <c r="N22" i="1"/>
  <c r="M22" i="1"/>
  <c r="L22" i="1"/>
  <c r="K22" i="1"/>
  <c r="U22" i="1" s="1"/>
  <c r="J22" i="1"/>
  <c r="H22" i="1"/>
  <c r="G22" i="1"/>
  <c r="Q22" i="1" s="1"/>
  <c r="F22" i="1"/>
  <c r="E22" i="1"/>
  <c r="D22" i="1"/>
  <c r="C22" i="1"/>
  <c r="W21" i="1"/>
  <c r="T21" i="1"/>
  <c r="S21" i="1"/>
  <c r="R21" i="1"/>
  <c r="P21" i="1"/>
  <c r="O21" i="1"/>
  <c r="N21" i="1"/>
  <c r="M21" i="1"/>
  <c r="L21" i="1"/>
  <c r="K21" i="1"/>
  <c r="U21" i="1" s="1"/>
  <c r="J21" i="1"/>
  <c r="H21" i="1"/>
  <c r="G21" i="1"/>
  <c r="Q21" i="1" s="1"/>
  <c r="F21" i="1"/>
  <c r="E21" i="1"/>
  <c r="D21" i="1"/>
  <c r="C21" i="1"/>
  <c r="E20" i="1"/>
  <c r="E19" i="1"/>
  <c r="E18" i="1"/>
  <c r="E17" i="1"/>
  <c r="E16" i="1"/>
  <c r="E15" i="1"/>
  <c r="E14" i="1"/>
  <c r="E13" i="1"/>
  <c r="F20" i="1"/>
  <c r="F19" i="1"/>
  <c r="F18" i="1"/>
  <c r="F17" i="1"/>
  <c r="F16" i="1"/>
  <c r="F15" i="1"/>
  <c r="F14" i="1"/>
  <c r="F13" i="1"/>
  <c r="F7" i="1"/>
  <c r="E5" i="1"/>
  <c r="E7" i="1"/>
  <c r="E6" i="1"/>
  <c r="F10" i="1"/>
  <c r="E10" i="1"/>
  <c r="P12" i="68" l="1"/>
  <c r="R12" i="68" s="1"/>
  <c r="P11" i="66"/>
  <c r="R11" i="66" s="1"/>
  <c r="P11" i="68"/>
  <c r="R11" i="68" s="1"/>
  <c r="P9" i="66"/>
  <c r="R9" i="66" s="1"/>
  <c r="P8" i="66"/>
  <c r="R8" i="66" s="1"/>
  <c r="P7" i="67"/>
  <c r="R7" i="67" s="1"/>
  <c r="P28" i="71"/>
  <c r="P32" i="71" s="1"/>
  <c r="P10" i="68"/>
  <c r="R10" i="68" s="1"/>
  <c r="P9" i="68"/>
  <c r="R9" i="68" s="1"/>
  <c r="R26" i="70"/>
  <c r="P29" i="70" s="1"/>
  <c r="M31" i="70"/>
  <c r="M32" i="70" s="1"/>
  <c r="K31" i="66"/>
  <c r="K32" i="66" s="1"/>
  <c r="P6" i="67"/>
  <c r="R6" i="67" s="1"/>
  <c r="P5" i="67"/>
  <c r="R5" i="67" s="1"/>
  <c r="P8" i="68"/>
  <c r="R8" i="68" s="1"/>
  <c r="P7" i="68"/>
  <c r="R7" i="68" s="1"/>
  <c r="P6" i="68"/>
  <c r="R6" i="68" s="1"/>
  <c r="K31" i="68"/>
  <c r="K32" i="68" s="1"/>
  <c r="P28" i="70"/>
  <c r="P32" i="70" s="1"/>
  <c r="M31" i="69"/>
  <c r="M32" i="69" s="1"/>
  <c r="P28" i="69"/>
  <c r="P32" i="69" s="1"/>
  <c r="M29" i="68"/>
  <c r="P5" i="68"/>
  <c r="M29" i="67"/>
  <c r="H26" i="67"/>
  <c r="K30" i="67" s="1"/>
  <c r="K31" i="67" s="1"/>
  <c r="K32" i="67" s="1"/>
  <c r="M29" i="66"/>
  <c r="P5" i="66"/>
  <c r="K30" i="65"/>
  <c r="K31" i="65" s="1"/>
  <c r="K32" i="65" s="1"/>
  <c r="M29" i="65"/>
  <c r="L26" i="64"/>
  <c r="K26" i="64"/>
  <c r="G26" i="64"/>
  <c r="L29" i="64" s="1"/>
  <c r="F26" i="64"/>
  <c r="K29" i="64" s="1"/>
  <c r="Q24" i="64"/>
  <c r="O24" i="64"/>
  <c r="N24" i="64"/>
  <c r="M24" i="64"/>
  <c r="I24" i="64"/>
  <c r="H24" i="64"/>
  <c r="P24" i="64" s="1"/>
  <c r="R24" i="64" s="1"/>
  <c r="Q23" i="64"/>
  <c r="O23" i="64"/>
  <c r="N23" i="64"/>
  <c r="M23" i="64"/>
  <c r="I23" i="64"/>
  <c r="H23" i="64"/>
  <c r="Q22" i="64"/>
  <c r="O22" i="64"/>
  <c r="N22" i="64"/>
  <c r="M22" i="64"/>
  <c r="I22" i="64"/>
  <c r="H22" i="64"/>
  <c r="Q21" i="64"/>
  <c r="O21" i="64"/>
  <c r="N21" i="64"/>
  <c r="M21" i="64"/>
  <c r="I21" i="64"/>
  <c r="H21" i="64"/>
  <c r="P21" i="64" s="1"/>
  <c r="R21" i="64" s="1"/>
  <c r="Q20" i="64"/>
  <c r="O20" i="64"/>
  <c r="N20" i="64"/>
  <c r="M20" i="64"/>
  <c r="I20" i="64"/>
  <c r="H20" i="64"/>
  <c r="P20" i="64" s="1"/>
  <c r="R20" i="64" s="1"/>
  <c r="Q19" i="64"/>
  <c r="O19" i="64"/>
  <c r="N19" i="64"/>
  <c r="M19" i="64"/>
  <c r="I19" i="64"/>
  <c r="H19" i="64"/>
  <c r="P19" i="64" s="1"/>
  <c r="R19" i="64" s="1"/>
  <c r="Q18" i="64"/>
  <c r="O18" i="64"/>
  <c r="N18" i="64"/>
  <c r="M18" i="64"/>
  <c r="I18" i="64"/>
  <c r="H18" i="64"/>
  <c r="P18" i="64" s="1"/>
  <c r="R18" i="64" s="1"/>
  <c r="Q17" i="64"/>
  <c r="O17" i="64"/>
  <c r="N17" i="64"/>
  <c r="M17" i="64"/>
  <c r="I17" i="64"/>
  <c r="H17" i="64"/>
  <c r="P17" i="64" s="1"/>
  <c r="R17" i="64" s="1"/>
  <c r="Q16" i="64"/>
  <c r="O16" i="64"/>
  <c r="N16" i="64"/>
  <c r="M16" i="64"/>
  <c r="I16" i="64"/>
  <c r="H16" i="64"/>
  <c r="P16" i="64" s="1"/>
  <c r="R16" i="64" s="1"/>
  <c r="Q15" i="64"/>
  <c r="O15" i="64"/>
  <c r="N15" i="64"/>
  <c r="M15" i="64"/>
  <c r="I15" i="64"/>
  <c r="H15" i="64"/>
  <c r="P15" i="64" s="1"/>
  <c r="R15" i="64" s="1"/>
  <c r="Q14" i="64"/>
  <c r="O14" i="64"/>
  <c r="N14" i="64"/>
  <c r="M14" i="64"/>
  <c r="I14" i="64"/>
  <c r="H14" i="64"/>
  <c r="P14" i="64" s="1"/>
  <c r="R14" i="64" s="1"/>
  <c r="Q13" i="64"/>
  <c r="O13" i="64"/>
  <c r="N13" i="64"/>
  <c r="M13" i="64"/>
  <c r="I13" i="64"/>
  <c r="H13" i="64"/>
  <c r="P13" i="64" s="1"/>
  <c r="R13" i="64" s="1"/>
  <c r="Q12" i="64"/>
  <c r="O12" i="64"/>
  <c r="N12" i="64"/>
  <c r="M12" i="64"/>
  <c r="I12" i="64"/>
  <c r="H12" i="64"/>
  <c r="P12" i="64" s="1"/>
  <c r="R12" i="64" s="1"/>
  <c r="Q11" i="64"/>
  <c r="O11" i="64"/>
  <c r="N11" i="64"/>
  <c r="M11" i="64"/>
  <c r="I11" i="64"/>
  <c r="H11" i="64"/>
  <c r="P11" i="64" s="1"/>
  <c r="R11" i="64" s="1"/>
  <c r="Q10" i="64"/>
  <c r="O10" i="64"/>
  <c r="N10" i="64"/>
  <c r="M10" i="64"/>
  <c r="I10" i="64"/>
  <c r="H10" i="64"/>
  <c r="P10" i="64" s="1"/>
  <c r="R10" i="64" s="1"/>
  <c r="Q9" i="64"/>
  <c r="O9" i="64"/>
  <c r="N9" i="64"/>
  <c r="M9" i="64"/>
  <c r="I9" i="64"/>
  <c r="H9" i="64"/>
  <c r="P9" i="64" s="1"/>
  <c r="R9" i="64" s="1"/>
  <c r="Q8" i="64"/>
  <c r="O8" i="64"/>
  <c r="N8" i="64"/>
  <c r="M8" i="64"/>
  <c r="I8" i="64"/>
  <c r="H8" i="64"/>
  <c r="P8" i="64" s="1"/>
  <c r="R8" i="64" s="1"/>
  <c r="Q7" i="64"/>
  <c r="O7" i="64"/>
  <c r="N7" i="64"/>
  <c r="M7" i="64"/>
  <c r="I7" i="64"/>
  <c r="H7" i="64"/>
  <c r="P7" i="64" s="1"/>
  <c r="R7" i="64" s="1"/>
  <c r="Q6" i="64"/>
  <c r="O6" i="64"/>
  <c r="N6" i="64"/>
  <c r="M6" i="64"/>
  <c r="I6" i="64"/>
  <c r="H6" i="64"/>
  <c r="P6" i="64" s="1"/>
  <c r="R6" i="64" s="1"/>
  <c r="Q5" i="64"/>
  <c r="Q26" i="64" s="1"/>
  <c r="P30" i="64" s="1"/>
  <c r="O5" i="64"/>
  <c r="O26" i="64" s="1"/>
  <c r="N5" i="64"/>
  <c r="N26" i="64" s="1"/>
  <c r="M5" i="64"/>
  <c r="M26" i="64" s="1"/>
  <c r="I5" i="64"/>
  <c r="I26" i="64" s="1"/>
  <c r="H5" i="64"/>
  <c r="L26" i="63"/>
  <c r="K26" i="63"/>
  <c r="G26" i="63"/>
  <c r="L29" i="63" s="1"/>
  <c r="F26" i="63"/>
  <c r="K29" i="63" s="1"/>
  <c r="Q24" i="63"/>
  <c r="O24" i="63"/>
  <c r="N24" i="63"/>
  <c r="M24" i="63"/>
  <c r="I24" i="63"/>
  <c r="H24" i="63"/>
  <c r="Q23" i="63"/>
  <c r="O23" i="63"/>
  <c r="N23" i="63"/>
  <c r="M23" i="63"/>
  <c r="I23" i="63"/>
  <c r="H23" i="63"/>
  <c r="Q22" i="63"/>
  <c r="O22" i="63"/>
  <c r="N22" i="63"/>
  <c r="M22" i="63"/>
  <c r="I22" i="63"/>
  <c r="H22" i="63"/>
  <c r="Q21" i="63"/>
  <c r="O21" i="63"/>
  <c r="N21" i="63"/>
  <c r="M21" i="63"/>
  <c r="I21" i="63"/>
  <c r="H21" i="63"/>
  <c r="Q20" i="63"/>
  <c r="O20" i="63"/>
  <c r="N20" i="63"/>
  <c r="M20" i="63"/>
  <c r="I20" i="63"/>
  <c r="H20" i="63"/>
  <c r="Q19" i="63"/>
  <c r="O19" i="63"/>
  <c r="N19" i="63"/>
  <c r="M19" i="63"/>
  <c r="I19" i="63"/>
  <c r="H19" i="63"/>
  <c r="Q18" i="63"/>
  <c r="O18" i="63"/>
  <c r="N18" i="63"/>
  <c r="M18" i="63"/>
  <c r="I18" i="63"/>
  <c r="H18" i="63"/>
  <c r="Q17" i="63"/>
  <c r="O17" i="63"/>
  <c r="N17" i="63"/>
  <c r="M17" i="63"/>
  <c r="I17" i="63"/>
  <c r="H17" i="63"/>
  <c r="Q16" i="63"/>
  <c r="O16" i="63"/>
  <c r="N16" i="63"/>
  <c r="M16" i="63"/>
  <c r="I16" i="63"/>
  <c r="H16" i="63"/>
  <c r="Q15" i="63"/>
  <c r="O15" i="63"/>
  <c r="N15" i="63"/>
  <c r="M15" i="63"/>
  <c r="I15" i="63"/>
  <c r="H15" i="63"/>
  <c r="Q14" i="63"/>
  <c r="O14" i="63"/>
  <c r="N14" i="63"/>
  <c r="M14" i="63"/>
  <c r="I14" i="63"/>
  <c r="H14" i="63"/>
  <c r="Q13" i="63"/>
  <c r="O13" i="63"/>
  <c r="N13" i="63"/>
  <c r="M13" i="63"/>
  <c r="I13" i="63"/>
  <c r="H13" i="63"/>
  <c r="Q12" i="63"/>
  <c r="O12" i="63"/>
  <c r="N12" i="63"/>
  <c r="M12" i="63"/>
  <c r="I12" i="63"/>
  <c r="H12" i="63"/>
  <c r="Q11" i="63"/>
  <c r="O11" i="63"/>
  <c r="N11" i="63"/>
  <c r="M11" i="63"/>
  <c r="I11" i="63"/>
  <c r="H11" i="63"/>
  <c r="Q10" i="63"/>
  <c r="O10" i="63"/>
  <c r="N10" i="63"/>
  <c r="M10" i="63"/>
  <c r="I10" i="63"/>
  <c r="H10" i="63"/>
  <c r="Q9" i="63"/>
  <c r="O9" i="63"/>
  <c r="N9" i="63"/>
  <c r="M9" i="63"/>
  <c r="M26" i="63" s="1"/>
  <c r="I9" i="63"/>
  <c r="H9" i="63"/>
  <c r="H26" i="63" s="1"/>
  <c r="Q6" i="63"/>
  <c r="Q26" i="63" s="1"/>
  <c r="P30" i="63" s="1"/>
  <c r="N6" i="63"/>
  <c r="M6" i="63"/>
  <c r="I6" i="63"/>
  <c r="H6" i="63"/>
  <c r="O26" i="63"/>
  <c r="Q5" i="60"/>
  <c r="O5" i="60"/>
  <c r="N5" i="60"/>
  <c r="M5" i="60"/>
  <c r="I5" i="60"/>
  <c r="H5" i="60"/>
  <c r="P5" i="60" s="1"/>
  <c r="R5" i="60" s="1"/>
  <c r="W18" i="1"/>
  <c r="T18" i="1"/>
  <c r="S18" i="1"/>
  <c r="R18" i="1"/>
  <c r="P18" i="1"/>
  <c r="O18" i="1"/>
  <c r="N18" i="1"/>
  <c r="M18" i="1"/>
  <c r="L18" i="1"/>
  <c r="K18" i="1"/>
  <c r="U18" i="1" s="1"/>
  <c r="J18" i="1"/>
  <c r="H18" i="1"/>
  <c r="G18" i="1"/>
  <c r="Q18" i="1" s="1"/>
  <c r="D18" i="1"/>
  <c r="C18" i="1"/>
  <c r="W19" i="1"/>
  <c r="T19" i="1"/>
  <c r="S19" i="1"/>
  <c r="R19" i="1"/>
  <c r="P19" i="1"/>
  <c r="O19" i="1"/>
  <c r="N19" i="1"/>
  <c r="M19" i="1"/>
  <c r="L19" i="1"/>
  <c r="K19" i="1"/>
  <c r="U19" i="1" s="1"/>
  <c r="J19" i="1"/>
  <c r="H19" i="1"/>
  <c r="G19" i="1"/>
  <c r="Q19" i="1" s="1"/>
  <c r="D19" i="1"/>
  <c r="C19" i="1"/>
  <c r="W20" i="1"/>
  <c r="T20" i="1"/>
  <c r="S20" i="1"/>
  <c r="R20" i="1"/>
  <c r="P20" i="1"/>
  <c r="O20" i="1"/>
  <c r="N20" i="1"/>
  <c r="M20" i="1"/>
  <c r="L20" i="1"/>
  <c r="K20" i="1"/>
  <c r="U20" i="1" s="1"/>
  <c r="J20" i="1"/>
  <c r="H20" i="1"/>
  <c r="G20" i="1"/>
  <c r="Q20" i="1" s="1"/>
  <c r="D20" i="1"/>
  <c r="C20" i="1"/>
  <c r="W17" i="1"/>
  <c r="T17" i="1"/>
  <c r="S17" i="1"/>
  <c r="R17" i="1"/>
  <c r="P17" i="1"/>
  <c r="O17" i="1"/>
  <c r="N17" i="1"/>
  <c r="M17" i="1"/>
  <c r="L17" i="1"/>
  <c r="K17" i="1"/>
  <c r="U17" i="1" s="1"/>
  <c r="J17" i="1"/>
  <c r="H17" i="1"/>
  <c r="G17" i="1"/>
  <c r="Q17" i="1" s="1"/>
  <c r="D17" i="1"/>
  <c r="C17" i="1"/>
  <c r="W13" i="1"/>
  <c r="T13" i="1"/>
  <c r="S13" i="1"/>
  <c r="R13" i="1"/>
  <c r="P13" i="1"/>
  <c r="O13" i="1"/>
  <c r="N13" i="1"/>
  <c r="M13" i="1"/>
  <c r="L13" i="1"/>
  <c r="K13" i="1"/>
  <c r="U13" i="1" s="1"/>
  <c r="J13" i="1"/>
  <c r="H13" i="1"/>
  <c r="G13" i="1"/>
  <c r="Q13" i="1" s="1"/>
  <c r="D13" i="1"/>
  <c r="C13" i="1"/>
  <c r="O4" i="1"/>
  <c r="N4" i="1"/>
  <c r="K4" i="1"/>
  <c r="J4" i="1"/>
  <c r="E8" i="1"/>
  <c r="J5" i="1"/>
  <c r="N11" i="1"/>
  <c r="R10" i="1"/>
  <c r="G5" i="1"/>
  <c r="H5" i="1"/>
  <c r="G10" i="1"/>
  <c r="K8" i="1"/>
  <c r="K7" i="1"/>
  <c r="N6" i="1"/>
  <c r="K6" i="1"/>
  <c r="E9" i="1"/>
  <c r="R11" i="1"/>
  <c r="H8" i="1"/>
  <c r="J10" i="1"/>
  <c r="H4" i="1"/>
  <c r="J9" i="1"/>
  <c r="J8" i="1"/>
  <c r="H6" i="1"/>
  <c r="H10" i="1"/>
  <c r="R7" i="1"/>
  <c r="O6" i="1"/>
  <c r="C10" i="1"/>
  <c r="F5" i="1"/>
  <c r="O11" i="1"/>
  <c r="N10" i="1"/>
  <c r="K10" i="1"/>
  <c r="N9" i="1"/>
  <c r="N8" i="1"/>
  <c r="R8" i="1"/>
  <c r="D10" i="1"/>
  <c r="J7" i="1"/>
  <c r="R6" i="1"/>
  <c r="E12" i="1"/>
  <c r="N5" i="1"/>
  <c r="K11" i="1"/>
  <c r="J11" i="1"/>
  <c r="O10" i="1"/>
  <c r="D5" i="1"/>
  <c r="C5" i="1"/>
  <c r="O8" i="1"/>
  <c r="O7" i="1"/>
  <c r="N7" i="1"/>
  <c r="J6" i="1"/>
  <c r="N26" i="63" l="1"/>
  <c r="K30" i="63"/>
  <c r="I26" i="63"/>
  <c r="S11" i="1"/>
  <c r="T11" i="1" s="1"/>
  <c r="U11" i="1" s="1"/>
  <c r="L11" i="1"/>
  <c r="M11" i="1" s="1"/>
  <c r="P11" i="1"/>
  <c r="S10" i="1"/>
  <c r="T10" i="1" s="1"/>
  <c r="U10" i="1" s="1"/>
  <c r="L10" i="1"/>
  <c r="M10" i="1" s="1"/>
  <c r="P10" i="1"/>
  <c r="S8" i="1"/>
  <c r="T8" i="1" s="1"/>
  <c r="U8" i="1" s="1"/>
  <c r="L8" i="1"/>
  <c r="M8" i="1" s="1"/>
  <c r="P8" i="1"/>
  <c r="S7" i="1"/>
  <c r="T7" i="1" s="1"/>
  <c r="U7" i="1" s="1"/>
  <c r="L7" i="1"/>
  <c r="M7" i="1" s="1"/>
  <c r="P7" i="1"/>
  <c r="S6" i="1"/>
  <c r="T6" i="1" s="1"/>
  <c r="U6" i="1" s="1"/>
  <c r="L6" i="1"/>
  <c r="M6" i="1" s="1"/>
  <c r="P6" i="1"/>
  <c r="P26" i="67"/>
  <c r="M30" i="67" s="1"/>
  <c r="M31" i="67" s="1"/>
  <c r="M32" i="67" s="1"/>
  <c r="R26" i="67"/>
  <c r="P26" i="68"/>
  <c r="R5" i="68"/>
  <c r="R26" i="68" s="1"/>
  <c r="P26" i="66"/>
  <c r="R5" i="66"/>
  <c r="R26" i="66" s="1"/>
  <c r="P26" i="65"/>
  <c r="R26" i="65"/>
  <c r="P29" i="65" s="1"/>
  <c r="P9" i="63"/>
  <c r="R9" i="63" s="1"/>
  <c r="P10" i="63"/>
  <c r="R10" i="63" s="1"/>
  <c r="P11" i="63"/>
  <c r="R11" i="63" s="1"/>
  <c r="P12" i="63"/>
  <c r="R12" i="63" s="1"/>
  <c r="P13" i="63"/>
  <c r="R13" i="63" s="1"/>
  <c r="P14" i="63"/>
  <c r="R14" i="63" s="1"/>
  <c r="P15" i="63"/>
  <c r="R15" i="63" s="1"/>
  <c r="P16" i="63"/>
  <c r="R16" i="63" s="1"/>
  <c r="P17" i="63"/>
  <c r="R17" i="63" s="1"/>
  <c r="P18" i="63"/>
  <c r="R18" i="63" s="1"/>
  <c r="P19" i="63"/>
  <c r="R19" i="63" s="1"/>
  <c r="P20" i="63"/>
  <c r="R20" i="63" s="1"/>
  <c r="P21" i="63"/>
  <c r="R21" i="63" s="1"/>
  <c r="P22" i="63"/>
  <c r="R22" i="63" s="1"/>
  <c r="P23" i="63"/>
  <c r="R23" i="63" s="1"/>
  <c r="P24" i="63"/>
  <c r="R24" i="63" s="1"/>
  <c r="P22" i="64"/>
  <c r="R22" i="64" s="1"/>
  <c r="P23" i="64"/>
  <c r="R23" i="64" s="1"/>
  <c r="P6" i="63"/>
  <c r="R6" i="63" s="1"/>
  <c r="P5" i="64"/>
  <c r="R5" i="64" s="1"/>
  <c r="L30" i="64"/>
  <c r="M29" i="64"/>
  <c r="H26" i="64"/>
  <c r="K30" i="64" s="1"/>
  <c r="S4" i="1"/>
  <c r="L4" i="1"/>
  <c r="M4" i="1" s="1"/>
  <c r="P4" i="1"/>
  <c r="K31" i="63"/>
  <c r="K32" i="63" s="1"/>
  <c r="M29" i="63"/>
  <c r="L29" i="60"/>
  <c r="L26" i="60"/>
  <c r="K26" i="60"/>
  <c r="G26" i="60"/>
  <c r="F26" i="60"/>
  <c r="Q24" i="60"/>
  <c r="O24" i="60"/>
  <c r="N24" i="60"/>
  <c r="M24" i="60"/>
  <c r="I24" i="60"/>
  <c r="H24" i="60"/>
  <c r="P24" i="60" s="1"/>
  <c r="R24" i="60" s="1"/>
  <c r="Q23" i="60"/>
  <c r="O23" i="60"/>
  <c r="N23" i="60"/>
  <c r="M23" i="60"/>
  <c r="I23" i="60"/>
  <c r="H23" i="60"/>
  <c r="P23" i="60" s="1"/>
  <c r="R23" i="60" s="1"/>
  <c r="Q22" i="60"/>
  <c r="O22" i="60"/>
  <c r="N22" i="60"/>
  <c r="M22" i="60"/>
  <c r="I22" i="60"/>
  <c r="H22" i="60"/>
  <c r="P22" i="60" s="1"/>
  <c r="R22" i="60" s="1"/>
  <c r="Q21" i="60"/>
  <c r="O21" i="60"/>
  <c r="N21" i="60"/>
  <c r="M21" i="60"/>
  <c r="I21" i="60"/>
  <c r="H21" i="60"/>
  <c r="P21" i="60" s="1"/>
  <c r="R21" i="60" s="1"/>
  <c r="Q20" i="60"/>
  <c r="O20" i="60"/>
  <c r="N20" i="60"/>
  <c r="M20" i="60"/>
  <c r="I20" i="60"/>
  <c r="H20" i="60"/>
  <c r="P20" i="60" s="1"/>
  <c r="R20" i="60" s="1"/>
  <c r="Q19" i="60"/>
  <c r="O19" i="60"/>
  <c r="N19" i="60"/>
  <c r="M19" i="60"/>
  <c r="I19" i="60"/>
  <c r="H19" i="60"/>
  <c r="P19" i="60" s="1"/>
  <c r="R19" i="60" s="1"/>
  <c r="Q18" i="60"/>
  <c r="O18" i="60"/>
  <c r="N18" i="60"/>
  <c r="M18" i="60"/>
  <c r="I18" i="60"/>
  <c r="H18" i="60"/>
  <c r="P18" i="60" s="1"/>
  <c r="R18" i="60" s="1"/>
  <c r="Q17" i="60"/>
  <c r="O17" i="60"/>
  <c r="N17" i="60"/>
  <c r="M17" i="60"/>
  <c r="I17" i="60"/>
  <c r="H17" i="60"/>
  <c r="P17" i="60" s="1"/>
  <c r="R17" i="60" s="1"/>
  <c r="Q16" i="60"/>
  <c r="O16" i="60"/>
  <c r="N16" i="60"/>
  <c r="M16" i="60"/>
  <c r="I16" i="60"/>
  <c r="H16" i="60"/>
  <c r="P16" i="60" s="1"/>
  <c r="R16" i="60" s="1"/>
  <c r="Q15" i="60"/>
  <c r="O15" i="60"/>
  <c r="N15" i="60"/>
  <c r="M15" i="60"/>
  <c r="I15" i="60"/>
  <c r="H15" i="60"/>
  <c r="P15" i="60" s="1"/>
  <c r="R15" i="60" s="1"/>
  <c r="Q14" i="60"/>
  <c r="O14" i="60"/>
  <c r="N14" i="60"/>
  <c r="M14" i="60"/>
  <c r="I14" i="60"/>
  <c r="H14" i="60"/>
  <c r="P14" i="60" s="1"/>
  <c r="R14" i="60" s="1"/>
  <c r="Q13" i="60"/>
  <c r="O13" i="60"/>
  <c r="N13" i="60"/>
  <c r="M13" i="60"/>
  <c r="I13" i="60"/>
  <c r="H13" i="60"/>
  <c r="P13" i="60" s="1"/>
  <c r="R13" i="60" s="1"/>
  <c r="Q12" i="60"/>
  <c r="O12" i="60"/>
  <c r="N12" i="60"/>
  <c r="M12" i="60"/>
  <c r="I12" i="60"/>
  <c r="H12" i="60"/>
  <c r="P12" i="60" s="1"/>
  <c r="R12" i="60" s="1"/>
  <c r="Q11" i="60"/>
  <c r="O11" i="60"/>
  <c r="N11" i="60"/>
  <c r="M11" i="60"/>
  <c r="I11" i="60"/>
  <c r="H11" i="60"/>
  <c r="P11" i="60" s="1"/>
  <c r="R11" i="60" s="1"/>
  <c r="Q10" i="60"/>
  <c r="O10" i="60"/>
  <c r="N10" i="60"/>
  <c r="M10" i="60"/>
  <c r="I10" i="60"/>
  <c r="H10" i="60"/>
  <c r="P10" i="60" s="1"/>
  <c r="R10" i="60" s="1"/>
  <c r="Q9" i="60"/>
  <c r="O9" i="60"/>
  <c r="N9" i="60"/>
  <c r="M9" i="60"/>
  <c r="I9" i="60"/>
  <c r="H9" i="60"/>
  <c r="P9" i="60" s="1"/>
  <c r="R9" i="60" s="1"/>
  <c r="Q8" i="60"/>
  <c r="O8" i="60"/>
  <c r="N8" i="60"/>
  <c r="M8" i="60"/>
  <c r="I8" i="60"/>
  <c r="H8" i="60"/>
  <c r="P8" i="60" s="1"/>
  <c r="R8" i="60" s="1"/>
  <c r="Q7" i="60"/>
  <c r="O7" i="60"/>
  <c r="N7" i="60"/>
  <c r="M7" i="60"/>
  <c r="I7" i="60"/>
  <c r="H7" i="60"/>
  <c r="P7" i="60" s="1"/>
  <c r="R7" i="60" s="1"/>
  <c r="Q6" i="60"/>
  <c r="O6" i="60"/>
  <c r="N6" i="60"/>
  <c r="M6" i="60"/>
  <c r="I6" i="60"/>
  <c r="H6" i="60"/>
  <c r="P6" i="60" s="1"/>
  <c r="R6" i="60" s="1"/>
  <c r="Q26" i="60"/>
  <c r="P30" i="60" s="1"/>
  <c r="O26" i="60"/>
  <c r="N26" i="60"/>
  <c r="M26" i="60"/>
  <c r="I26" i="60"/>
  <c r="L30" i="60" s="1"/>
  <c r="R4" i="1"/>
  <c r="G6" i="1"/>
  <c r="H9" i="1"/>
  <c r="H11" i="1"/>
  <c r="O9" i="1"/>
  <c r="G11" i="1"/>
  <c r="G4" i="1"/>
  <c r="K5" i="1"/>
  <c r="O5" i="1"/>
  <c r="E11" i="1"/>
  <c r="K9" i="1"/>
  <c r="R9" i="1"/>
  <c r="H12" i="1"/>
  <c r="R5" i="1"/>
  <c r="L30" i="63" l="1"/>
  <c r="L31" i="63" s="1"/>
  <c r="L32" i="63" s="1"/>
  <c r="L9" i="1"/>
  <c r="M9" i="1" s="1"/>
  <c r="S9" i="1"/>
  <c r="T9" i="1" s="1"/>
  <c r="U9" i="1" s="1"/>
  <c r="P9" i="1"/>
  <c r="P29" i="67"/>
  <c r="Q10" i="1"/>
  <c r="Q6" i="1"/>
  <c r="P29" i="66"/>
  <c r="P29" i="68"/>
  <c r="W11" i="1"/>
  <c r="W10" i="1"/>
  <c r="W7" i="1"/>
  <c r="W8" i="1"/>
  <c r="W6" i="1"/>
  <c r="P28" i="67"/>
  <c r="M30" i="68"/>
  <c r="M31" i="68" s="1"/>
  <c r="M32" i="68" s="1"/>
  <c r="P28" i="68"/>
  <c r="M30" i="66"/>
  <c r="M31" i="66" s="1"/>
  <c r="M32" i="66" s="1"/>
  <c r="P28" i="66"/>
  <c r="M30" i="65"/>
  <c r="M31" i="65" s="1"/>
  <c r="M32" i="65" s="1"/>
  <c r="P28" i="65"/>
  <c r="P32" i="65" s="1"/>
  <c r="P26" i="64"/>
  <c r="M30" i="64" s="1"/>
  <c r="M31" i="64" s="1"/>
  <c r="M32" i="64" s="1"/>
  <c r="R26" i="64"/>
  <c r="T4" i="1"/>
  <c r="U4" i="1" s="1"/>
  <c r="W4" i="1" s="1"/>
  <c r="P5" i="1"/>
  <c r="S5" i="1"/>
  <c r="T5" i="1" s="1"/>
  <c r="U5" i="1" s="1"/>
  <c r="L5" i="1"/>
  <c r="M5" i="1" s="1"/>
  <c r="P29" i="64"/>
  <c r="L31" i="64"/>
  <c r="L32" i="64" s="1"/>
  <c r="K31" i="64"/>
  <c r="K32" i="64" s="1"/>
  <c r="P26" i="63"/>
  <c r="R26" i="63"/>
  <c r="L31" i="60"/>
  <c r="L32" i="60" s="1"/>
  <c r="K29" i="60"/>
  <c r="P26" i="60"/>
  <c r="M30" i="60" s="1"/>
  <c r="R26" i="60"/>
  <c r="P29" i="60" s="1"/>
  <c r="M29" i="60"/>
  <c r="H26" i="60"/>
  <c r="K30" i="60" s="1"/>
  <c r="K31" i="60" s="1"/>
  <c r="K32" i="60" s="1"/>
  <c r="C6" i="1"/>
  <c r="D11" i="1"/>
  <c r="G8" i="1"/>
  <c r="D4" i="1"/>
  <c r="D6" i="1"/>
  <c r="G12" i="1"/>
  <c r="C11" i="1"/>
  <c r="G9" i="1"/>
  <c r="D9" i="1"/>
  <c r="C4" i="1"/>
  <c r="P30" i="68" l="1"/>
  <c r="Q8" i="1"/>
  <c r="W9" i="1"/>
  <c r="P32" i="67"/>
  <c r="P32" i="66"/>
  <c r="Q9" i="1"/>
  <c r="P32" i="68"/>
  <c r="Q11" i="1"/>
  <c r="P28" i="64"/>
  <c r="Q5" i="1"/>
  <c r="P29" i="63"/>
  <c r="W5" i="1"/>
  <c r="M30" i="63"/>
  <c r="M31" i="63" s="1"/>
  <c r="M32" i="63" s="1"/>
  <c r="P28" i="63"/>
  <c r="P28" i="60"/>
  <c r="P32" i="60" s="1"/>
  <c r="M31" i="60"/>
  <c r="M32" i="60" s="1"/>
  <c r="E4" i="1"/>
  <c r="F11" i="1"/>
  <c r="F6" i="1"/>
  <c r="D8" i="1"/>
  <c r="C12" i="1"/>
  <c r="F4" i="1"/>
  <c r="C9" i="1"/>
  <c r="C8" i="1"/>
  <c r="D12" i="1"/>
  <c r="P32" i="64" l="1"/>
  <c r="P32" i="63"/>
  <c r="W16" i="1"/>
  <c r="T16" i="1"/>
  <c r="S16" i="1"/>
  <c r="R16" i="1"/>
  <c r="P16" i="1"/>
  <c r="O16" i="1"/>
  <c r="N16" i="1"/>
  <c r="M16" i="1"/>
  <c r="L16" i="1"/>
  <c r="K16" i="1"/>
  <c r="J16" i="1"/>
  <c r="F8" i="1"/>
  <c r="F9" i="1"/>
  <c r="F12" i="1"/>
  <c r="U16" i="1" l="1"/>
  <c r="W15" i="1"/>
  <c r="T15" i="1"/>
  <c r="S15" i="1"/>
  <c r="R15" i="1"/>
  <c r="P15" i="1"/>
  <c r="O15" i="1"/>
  <c r="N15" i="1"/>
  <c r="M15" i="1"/>
  <c r="L15" i="1"/>
  <c r="K15" i="1"/>
  <c r="J15" i="1"/>
  <c r="U15" i="1" l="1"/>
  <c r="W14" i="1"/>
  <c r="T14" i="1"/>
  <c r="S14" i="1"/>
  <c r="R14" i="1"/>
  <c r="P14" i="1"/>
  <c r="O14" i="1"/>
  <c r="N14" i="1"/>
  <c r="M14" i="1"/>
  <c r="L14" i="1"/>
  <c r="K14" i="1"/>
  <c r="J14" i="1"/>
  <c r="U14" i="1" l="1"/>
  <c r="R12" i="1"/>
  <c r="N12" i="1"/>
  <c r="K12" i="1"/>
  <c r="O12" i="1"/>
  <c r="J12" i="1"/>
  <c r="S12" i="1" l="1"/>
  <c r="T12" i="1" s="1"/>
  <c r="U12" i="1" s="1"/>
  <c r="L12" i="1"/>
  <c r="M12" i="1" s="1"/>
  <c r="P12" i="1"/>
  <c r="W12" i="1" l="1"/>
  <c r="H16" i="1"/>
  <c r="G16" i="1"/>
  <c r="D16" i="1"/>
  <c r="C16" i="1"/>
  <c r="H15" i="1"/>
  <c r="G15" i="1"/>
  <c r="D15" i="1"/>
  <c r="C15" i="1"/>
  <c r="H14" i="1"/>
  <c r="G14" i="1"/>
  <c r="D14" i="1"/>
  <c r="C14" i="1"/>
  <c r="H7" i="1"/>
  <c r="C7" i="1"/>
  <c r="D7" i="1"/>
  <c r="G7" i="1"/>
  <c r="Q7" i="1" l="1"/>
  <c r="Q4" i="1"/>
  <c r="Q12" i="1"/>
  <c r="Q14" i="1"/>
  <c r="Q15" i="1"/>
  <c r="Q16" i="1"/>
</calcChain>
</file>

<file path=xl/sharedStrings.xml><?xml version="1.0" encoding="utf-8"?>
<sst xmlns="http://schemas.openxmlformats.org/spreadsheetml/2006/main" count="876" uniqueCount="92">
  <si>
    <t>RDSS Learn to Win - Contest Scoresheet Summary</t>
  </si>
  <si>
    <t>Bankroll</t>
  </si>
  <si>
    <t>Month:</t>
  </si>
  <si>
    <t>Date</t>
  </si>
  <si>
    <t>Track</t>
  </si>
  <si>
    <t>Race #</t>
  </si>
  <si>
    <t>Win Mutuel</t>
  </si>
  <si>
    <t>Place Mutuel</t>
  </si>
  <si>
    <t>Win Horse Mutuels</t>
  </si>
  <si>
    <t>1</t>
  </si>
  <si>
    <t>Player Name:</t>
  </si>
  <si>
    <t>Play</t>
  </si>
  <si>
    <t>#</t>
  </si>
  <si>
    <t>Wager #1</t>
  </si>
  <si>
    <t>Pgm #</t>
  </si>
  <si>
    <t>Win $</t>
  </si>
  <si>
    <t>Place $</t>
  </si>
  <si>
    <t>Wager #2</t>
  </si>
  <si>
    <t>Total</t>
  </si>
  <si>
    <t>Wager</t>
  </si>
  <si>
    <t>Totals</t>
  </si>
  <si>
    <t>Hit Ratio:</t>
  </si>
  <si>
    <t>Notes</t>
  </si>
  <si>
    <t>Hit Ratio</t>
  </si>
  <si>
    <t>Place</t>
  </si>
  <si>
    <t>Horse Mutuels</t>
  </si>
  <si>
    <t>Win Ret</t>
  </si>
  <si>
    <t>Place Ret</t>
  </si>
  <si>
    <t>Return</t>
  </si>
  <si>
    <t>Hits</t>
  </si>
  <si>
    <t>Plays</t>
  </si>
  <si>
    <t># Plays</t>
  </si>
  <si>
    <t>Bonus</t>
  </si>
  <si>
    <t>Rate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</si>
  <si>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</si>
  <si>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</si>
  <si>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</si>
  <si>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</si>
  <si>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</si>
  <si>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</si>
  <si>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</si>
  <si>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</si>
  <si>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</si>
  <si>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</si>
  <si>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</si>
  <si>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</si>
  <si>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</si>
  <si>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</si>
  <si>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</si>
  <si>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</si>
  <si>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</si>
  <si>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</si>
  <si>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</si>
  <si>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Summary</t>
  </si>
  <si>
    <t>Win</t>
  </si>
  <si>
    <t>Bets</t>
  </si>
  <si>
    <t>Profit</t>
  </si>
  <si>
    <t>ROI</t>
  </si>
  <si>
    <t>Cost of Place Betting</t>
  </si>
  <si>
    <t>Bet</t>
  </si>
  <si>
    <t>ROI%</t>
  </si>
  <si>
    <t>(Reduction of Win ROI%)</t>
  </si>
  <si>
    <t xml:space="preserve"> Bankroll:</t>
  </si>
  <si>
    <t>Contest Score:</t>
  </si>
  <si>
    <t>Bonus:</t>
  </si>
  <si>
    <t>Contest Score</t>
  </si>
  <si>
    <t>Player Name</t>
  </si>
  <si>
    <t># Hits *</t>
  </si>
  <si>
    <t>* Hits defined as: profitable bets</t>
  </si>
  <si>
    <t>Bonus*</t>
  </si>
  <si>
    <t>*Bonus applies after 8+ races</t>
  </si>
  <si>
    <t>Rmath</t>
  </si>
  <si>
    <t>Chuckg</t>
  </si>
  <si>
    <t>October</t>
  </si>
  <si>
    <t>Blue Star</t>
  </si>
  <si>
    <t>BillV</t>
  </si>
  <si>
    <t>TedCraven</t>
  </si>
  <si>
    <t>BarbCraven</t>
  </si>
  <si>
    <t>PKTruckdriver</t>
  </si>
  <si>
    <t>5Chalky5</t>
  </si>
  <si>
    <t>SA</t>
  </si>
  <si>
    <t>Noddub62</t>
  </si>
  <si>
    <t>RP</t>
  </si>
  <si>
    <t>sa</t>
  </si>
  <si>
    <t>FL</t>
  </si>
  <si>
    <t>gfnut</t>
  </si>
  <si>
    <t>Rp</t>
  </si>
  <si>
    <t>*</t>
  </si>
  <si>
    <t>Midland333</t>
  </si>
  <si>
    <t>WB</t>
  </si>
  <si>
    <t>* * *</t>
  </si>
  <si>
    <t>*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</si>
</sst>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"/>
    <numFmt numFmtId="165" formatCode="_([$$-409]* #,##0.00_);_([$$-409]* \(#,##0.00\);_([$$-409]* &quot;-&quot;??_);_(@_)"/>
    <numFmt numFmtId="166" formatCode="&quot;$&quot;#,##0"/>
    <numFmt numFmtId="167" formatCode="0.000"/>
    <numFmt numFmtId="168" formatCode="0.0"/>
  </numFmts>
  <fonts count="1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rebuchet MS"/>
      <family val="2"/>
    </font>
    <font>
      <u/>
      <sz val="14"/>
      <color theme="1"/>
      <name val="Trebuchet MS"/>
      <family val="2"/>
    </font>
    <font>
      <b/>
      <sz val="11"/>
      <color rgb="FF3F3F76"/>
      <name val="Calibri"/>
      <family val="2"/>
      <scheme val="minor"/>
    </font>
    <font>
      <b/>
      <sz val="14"/>
      <color rgb="FF7030A0"/>
      <name val="Trebuchet MS"/>
      <family val="2"/>
    </font>
    <font>
      <sz val="14"/>
      <color rgb="FF7030A0"/>
      <name val="Trebuchet MS"/>
      <family val="2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u/>
      <sz val="11"/>
      <color rgb="FF0070C0"/>
      <name val="Trebuchet MS"/>
      <family val="2"/>
    </font>
    <font>
      <b/>
      <sz val="15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/>
      <right/>
      <top/>
      <bottom style="thick">
        <color theme="4"/>
      </bottom>
      <diagonal/>
    </border>
  </borders>
  <cellStyleXfs count="7">
    <xf numFmtId="0" fontId="0" fillId="0" borderId="0"/>
    <xf numFmtId="0" fontId="1" fillId="2" borderId="1" applyNumberFormat="0" applyAlignment="0" applyProtection="0"/>
    <xf numFmtId="9" fontId="9" fillId="0" borderId="0" applyFon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165" fontId="9" fillId="7" borderId="0"/>
    <xf numFmtId="0" fontId="17" fillId="0" borderId="8" applyNumberFormat="0" applyFill="0" applyAlignment="0" applyProtection="0"/>
  </cellStyleXfs>
  <cellXfs count="120">
    <xf numFmtId="0" fontId="0" fillId="0" borderId="0" xfId="0"/>
    <xf numFmtId="0" fontId="4" fillId="0" borderId="0" xfId="0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5" fontId="4" fillId="0" borderId="0" xfId="0" applyNumberFormat="1" applyFont="1"/>
    <xf numFmtId="0" fontId="5" fillId="2" borderId="1" xfId="1" applyFont="1"/>
    <xf numFmtId="0" fontId="0" fillId="0" borderId="0" xfId="0" applyAlignment="1">
      <alignment horizontal="center"/>
    </xf>
    <xf numFmtId="14" fontId="4" fillId="0" borderId="0" xfId="0" applyNumberFormat="1" applyFont="1"/>
    <xf numFmtId="14" fontId="0" fillId="0" borderId="0" xfId="0" applyNumberFormat="1"/>
    <xf numFmtId="0" fontId="5" fillId="2" borderId="1" xfId="1" applyFont="1" applyAlignment="1">
      <alignment horizontal="center"/>
    </xf>
    <xf numFmtId="49" fontId="5" fillId="2" borderId="1" xfId="1" applyNumberFormat="1" applyFont="1" applyAlignment="1">
      <alignment horizontal="center"/>
    </xf>
    <xf numFmtId="164" fontId="4" fillId="0" borderId="0" xfId="0" applyNumberFormat="1" applyFont="1" applyAlignment="1">
      <alignment horizontal="right"/>
    </xf>
    <xf numFmtId="164" fontId="5" fillId="2" borderId="1" xfId="1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6" fontId="5" fillId="2" borderId="1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6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/>
    </xf>
    <xf numFmtId="14" fontId="5" fillId="3" borderId="1" xfId="1" applyNumberFormat="1" applyFont="1" applyFill="1"/>
    <xf numFmtId="49" fontId="5" fillId="4" borderId="1" xfId="1" applyNumberFormat="1" applyFont="1" applyFill="1" applyAlignment="1">
      <alignment horizontal="center"/>
    </xf>
    <xf numFmtId="164" fontId="5" fillId="3" borderId="1" xfId="1" applyNumberFormat="1" applyFont="1" applyFill="1" applyAlignment="1">
      <alignment horizontal="center"/>
    </xf>
    <xf numFmtId="1" fontId="5" fillId="4" borderId="1" xfId="1" applyNumberFormat="1" applyFont="1" applyFill="1" applyAlignment="1">
      <alignment horizontal="center"/>
    </xf>
    <xf numFmtId="0" fontId="5" fillId="4" borderId="1" xfId="1" applyFont="1" applyFill="1"/>
    <xf numFmtId="14" fontId="5" fillId="3" borderId="1" xfId="1" applyNumberFormat="1" applyFont="1" applyFill="1" applyAlignment="1">
      <alignment horizontal="center"/>
    </xf>
    <xf numFmtId="2" fontId="5" fillId="3" borderId="1" xfId="1" applyNumberFormat="1" applyFont="1" applyFill="1" applyAlignment="1">
      <alignment horizontal="center"/>
    </xf>
    <xf numFmtId="166" fontId="5" fillId="3" borderId="1" xfId="1" applyNumberFormat="1" applyFont="1" applyFill="1" applyAlignment="1">
      <alignment horizontal="center"/>
    </xf>
    <xf numFmtId="164" fontId="5" fillId="4" borderId="1" xfId="1" applyNumberFormat="1" applyFont="1" applyFill="1" applyAlignment="1">
      <alignment horizontal="center"/>
    </xf>
    <xf numFmtId="166" fontId="5" fillId="4" borderId="1" xfId="1" applyNumberFormat="1" applyFont="1" applyFill="1" applyAlignment="1">
      <alignment horizontal="center"/>
    </xf>
    <xf numFmtId="0" fontId="5" fillId="4" borderId="1" xfId="1" applyFont="1" applyFill="1" applyAlignment="1">
      <alignment horizontal="left"/>
    </xf>
    <xf numFmtId="167" fontId="0" fillId="0" borderId="0" xfId="0" applyNumberFormat="1"/>
    <xf numFmtId="164" fontId="0" fillId="0" borderId="0" xfId="0" applyNumberFormat="1"/>
    <xf numFmtId="0" fontId="5" fillId="2" borderId="1" xfId="1" applyFont="1" applyBorder="1"/>
    <xf numFmtId="165" fontId="5" fillId="2" borderId="1" xfId="1" applyNumberFormat="1" applyFont="1" applyBorder="1" applyAlignment="1">
      <alignment horizontal="right"/>
    </xf>
    <xf numFmtId="167" fontId="5" fillId="2" borderId="1" xfId="1" applyNumberFormat="1" applyFont="1" applyBorder="1" applyAlignment="1">
      <alignment horizontal="right"/>
    </xf>
    <xf numFmtId="0" fontId="5" fillId="2" borderId="1" xfId="1" applyFont="1" applyBorder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0" fillId="0" borderId="5" xfId="0" applyBorder="1" applyAlignment="1"/>
    <xf numFmtId="166" fontId="5" fillId="2" borderId="1" xfId="1" applyNumberFormat="1" applyFont="1" applyAlignment="1">
      <alignment horizontal="right"/>
    </xf>
    <xf numFmtId="0" fontId="0" fillId="0" borderId="0" xfId="0" applyFont="1"/>
    <xf numFmtId="49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right"/>
    </xf>
    <xf numFmtId="0" fontId="12" fillId="6" borderId="1" xfId="4" applyFont="1" applyBorder="1"/>
    <xf numFmtId="0" fontId="12" fillId="6" borderId="1" xfId="4" applyFont="1" applyBorder="1" applyAlignment="1">
      <alignment horizontal="center"/>
    </xf>
    <xf numFmtId="0" fontId="13" fillId="5" borderId="1" xfId="3" applyFont="1" applyBorder="1"/>
    <xf numFmtId="0" fontId="13" fillId="5" borderId="1" xfId="3" applyFont="1" applyBorder="1" applyAlignment="1">
      <alignment horizontal="center"/>
    </xf>
    <xf numFmtId="9" fontId="0" fillId="0" borderId="0" xfId="2" applyFont="1"/>
    <xf numFmtId="0" fontId="0" fillId="0" borderId="0" xfId="0"/>
    <xf numFmtId="0" fontId="2" fillId="0" borderId="0" xfId="0" applyFont="1"/>
    <xf numFmtId="164" fontId="14" fillId="0" borderId="0" xfId="0" applyNumberFormat="1" applyFont="1"/>
    <xf numFmtId="165" fontId="14" fillId="2" borderId="1" xfId="1" applyNumberFormat="1" applyFont="1" applyBorder="1" applyAlignment="1">
      <alignment horizontal="right"/>
    </xf>
    <xf numFmtId="0" fontId="0" fillId="0" borderId="0" xfId="0"/>
    <xf numFmtId="0" fontId="2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17" fontId="7" fillId="0" borderId="0" xfId="0" applyNumberFormat="1" applyFont="1" applyAlignment="1">
      <alignment horizontal="left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14" fillId="0" borderId="0" xfId="0" applyNumberFormat="1" applyFont="1"/>
    <xf numFmtId="0" fontId="14" fillId="2" borderId="1" xfId="1" applyNumberFormat="1" applyFont="1" applyBorder="1"/>
    <xf numFmtId="0" fontId="16" fillId="0" borderId="0" xfId="0" applyNumberFormat="1" applyFont="1"/>
    <xf numFmtId="0" fontId="2" fillId="0" borderId="0" xfId="0" applyFont="1"/>
    <xf numFmtId="0" fontId="5" fillId="2" borderId="1" xfId="1" applyFon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17" fillId="0" borderId="8" xfId="6"/>
    <xf numFmtId="0" fontId="17" fillId="0" borderId="8" xfId="6" applyNumberFormat="1"/>
    <xf numFmtId="165" fontId="17" fillId="0" borderId="8" xfId="6" applyNumberFormat="1"/>
    <xf numFmtId="167" fontId="17" fillId="0" borderId="8" xfId="6" applyNumberFormat="1" applyAlignment="1">
      <alignment horizontal="right"/>
    </xf>
    <xf numFmtId="0" fontId="17" fillId="0" borderId="8" xfId="6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0" fillId="0" borderId="0" xfId="0" applyFill="1" applyBorder="1"/>
    <xf numFmtId="49" fontId="0" fillId="0" borderId="0" xfId="0" applyNumberFormat="1" applyAlignment="1">
      <alignment horizontal="center"/>
    </xf>
    <xf numFmtId="167" fontId="2" fillId="0" borderId="6" xfId="0" applyNumberFormat="1" applyFont="1" applyBorder="1" applyAlignment="1">
      <alignment horizontal="left"/>
    </xf>
    <xf numFmtId="167" fontId="2" fillId="0" borderId="7" xfId="0" applyNumberFormat="1" applyFont="1" applyBorder="1" applyAlignment="1">
      <alignment horizontal="left"/>
    </xf>
    <xf numFmtId="0" fontId="2" fillId="0" borderId="0" xfId="0" applyFont="1"/>
    <xf numFmtId="0" fontId="5" fillId="2" borderId="1" xfId="1" applyFont="1" applyAlignment="1">
      <alignment horizontal="center"/>
    </xf>
    <xf numFmtId="0" fontId="12" fillId="6" borderId="1" xfId="4" applyFont="1" applyBorder="1" applyAlignment="1">
      <alignment horizontal="center"/>
    </xf>
    <xf numFmtId="0" fontId="13" fillId="5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5" fillId="3" borderId="2" xfId="1" applyNumberFormat="1" applyFont="1" applyFill="1" applyBorder="1" applyAlignment="1">
      <alignment horizontal="center"/>
    </xf>
    <xf numFmtId="49" fontId="5" fillId="3" borderId="3" xfId="1" applyNumberFormat="1" applyFont="1" applyFill="1" applyBorder="1" applyAlignment="1">
      <alignment horizontal="center"/>
    </xf>
    <xf numFmtId="49" fontId="5" fillId="3" borderId="4" xfId="1" applyNumberFormat="1" applyFont="1" applyFill="1" applyBorder="1" applyAlignment="1">
      <alignment horizontal="center"/>
    </xf>
    <xf numFmtId="49" fontId="5" fillId="4" borderId="2" xfId="1" applyNumberFormat="1" applyFont="1" applyFill="1" applyBorder="1" applyAlignment="1">
      <alignment horizontal="center"/>
    </xf>
    <xf numFmtId="49" fontId="5" fillId="4" borderId="3" xfId="1" applyNumberFormat="1" applyFont="1" applyFill="1" applyBorder="1" applyAlignment="1">
      <alignment horizontal="center"/>
    </xf>
    <xf numFmtId="49" fontId="5" fillId="4" borderId="4" xfId="1" applyNumberFormat="1" applyFont="1" applyFill="1" applyBorder="1" applyAlignment="1">
      <alignment horizontal="center"/>
    </xf>
    <xf numFmtId="0" fontId="5" fillId="2" borderId="2" xfId="1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5" fillId="2" borderId="4" xfId="1" applyFont="1" applyBorder="1" applyAlignment="1">
      <alignment horizontal="center"/>
    </xf>
  </cellXfs>
  <cellStyles count="7">
    <cellStyle name="Good" xfId="3" builtinId="26"/>
    <cellStyle name="Heading 1" xfId="6" builtinId="16"/>
    <cellStyle name="Input" xfId="1" builtinId="20"/>
    <cellStyle name="Neutral" xfId="4" builtinId="28"/>
    <cellStyle name="Normal" xfId="0" builtinId="0"/>
    <cellStyle name="Percent" xfId="2" builtinId="5"/>
    <cellStyle name="Style 1" xfId="5"/>
  </cellStyles>
  <dxfs count="26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tabSelected="1" zoomScaleNormal="100" workbookViewId="0">
      <selection activeCell="A16" sqref="A16"/>
    </sheetView>
  </sheetViews>
  <sheetFormatPr defaultRowHeight="15" x14ac:dyDescent="0.25"/>
  <cols>
    <col min="1" max="1" width="25" customWidth="1"/>
    <col min="2" max="2" width="8.7109375" style="77" customWidth="1"/>
    <col min="3" max="3" width="14.28515625" style="3" customWidth="1"/>
    <col min="4" max="5" width="9.140625" style="19"/>
    <col min="6" max="6" width="13.5703125" style="3" customWidth="1"/>
    <col min="7" max="8" width="9.140625" style="6"/>
    <col min="9" max="9" width="2.85546875" style="6" customWidth="1"/>
    <col min="11" max="11" width="10.140625" customWidth="1"/>
    <col min="22" max="22" width="5.28515625" customWidth="1"/>
    <col min="24" max="24" width="13.140625" customWidth="1"/>
    <col min="25" max="25" width="10.5703125" bestFit="1" customWidth="1"/>
    <col min="28" max="28" width="6.42578125" customWidth="1"/>
  </cols>
  <sheetData>
    <row r="1" spans="1:28" ht="18.75" x14ac:dyDescent="0.3">
      <c r="A1" s="4" t="s">
        <v>0</v>
      </c>
      <c r="B1" s="79"/>
      <c r="G1" s="25"/>
      <c r="H1" s="25"/>
      <c r="I1" s="25"/>
      <c r="J1" s="1" t="s">
        <v>2</v>
      </c>
      <c r="K1" s="68" t="s">
        <v>73</v>
      </c>
      <c r="M1" s="62" t="s">
        <v>68</v>
      </c>
      <c r="AA1" s="66"/>
      <c r="AB1" s="67"/>
    </row>
    <row r="2" spans="1:28" ht="18.75" customHeight="1" x14ac:dyDescent="0.25">
      <c r="A2" s="47"/>
      <c r="C2" s="48"/>
      <c r="D2" s="22"/>
      <c r="E2" s="103" t="s">
        <v>70</v>
      </c>
      <c r="F2" s="103"/>
      <c r="G2" s="103"/>
      <c r="H2" s="104"/>
      <c r="I2" s="49"/>
      <c r="J2" s="106" t="s">
        <v>54</v>
      </c>
      <c r="K2" s="106"/>
      <c r="L2" s="106"/>
      <c r="M2" s="106"/>
      <c r="N2" s="107" t="s">
        <v>24</v>
      </c>
      <c r="O2" s="107"/>
      <c r="P2" s="107"/>
      <c r="Q2" s="107"/>
      <c r="R2" s="108" t="s">
        <v>18</v>
      </c>
      <c r="S2" s="108"/>
      <c r="T2" s="108"/>
      <c r="U2" s="108"/>
      <c r="W2" s="105" t="s">
        <v>58</v>
      </c>
      <c r="X2" s="105"/>
    </row>
    <row r="3" spans="1:28" x14ac:dyDescent="0.25">
      <c r="A3" s="42" t="s">
        <v>66</v>
      </c>
      <c r="B3" s="78" t="s">
        <v>74</v>
      </c>
      <c r="C3" s="43" t="s">
        <v>1</v>
      </c>
      <c r="D3" s="44" t="s">
        <v>23</v>
      </c>
      <c r="E3" s="44" t="s">
        <v>69</v>
      </c>
      <c r="F3" s="64" t="s">
        <v>65</v>
      </c>
      <c r="G3" s="45" t="s">
        <v>67</v>
      </c>
      <c r="H3" s="45" t="s">
        <v>31</v>
      </c>
      <c r="I3"/>
      <c r="J3" s="5" t="s">
        <v>59</v>
      </c>
      <c r="K3" s="9" t="s">
        <v>28</v>
      </c>
      <c r="L3" s="5" t="s">
        <v>56</v>
      </c>
      <c r="M3" s="5" t="s">
        <v>60</v>
      </c>
      <c r="N3" s="56" t="s">
        <v>59</v>
      </c>
      <c r="O3" s="57" t="s">
        <v>28</v>
      </c>
      <c r="P3" s="56" t="s">
        <v>56</v>
      </c>
      <c r="Q3" s="56" t="s">
        <v>60</v>
      </c>
      <c r="R3" s="58" t="s">
        <v>59</v>
      </c>
      <c r="S3" s="59" t="s">
        <v>28</v>
      </c>
      <c r="T3" s="58" t="s">
        <v>56</v>
      </c>
      <c r="U3" s="58" t="s">
        <v>60</v>
      </c>
      <c r="W3" s="105" t="s">
        <v>61</v>
      </c>
      <c r="X3" s="105"/>
    </row>
    <row r="4" spans="1:28" s="65" customFormat="1" x14ac:dyDescent="0.25">
      <c r="A4" s="101" t="s">
        <v>78</v>
      </c>
      <c r="B4" s="77" t="s">
        <v>90</v>
      </c>
      <c r="C4" s="41">
        <f ca="1">IF(A4="","",INDIRECT(A4 &amp; "!P28"))</f>
        <v>2775</v>
      </c>
      <c r="D4" s="40">
        <f ca="1">IF(A4="","",INDIRECT(A4 &amp; "!P29"))</f>
        <v>0.22222222222222221</v>
      </c>
      <c r="E4" s="41">
        <f ca="1">IF(A4="","",INDIRECT(A4 &amp; "!P30"))</f>
        <v>0</v>
      </c>
      <c r="F4" s="63">
        <f ca="1">IF(A4="","",INDIRECT(A4 &amp; "!P32"))</f>
        <v>2775</v>
      </c>
      <c r="G4" s="6">
        <f ca="1">IF(A4="","",INDIRECT(A4 &amp; "!R26"))</f>
        <v>2</v>
      </c>
      <c r="H4" s="6">
        <f ca="1">IF(A4="","",INDIRECT(A4 &amp; "!Q26"))</f>
        <v>9</v>
      </c>
      <c r="J4" s="41">
        <f t="shared" ref="J4:J11" ca="1" si="0">IF(A4="","",INDIRECT(A4 &amp; "!K29"))</f>
        <v>850</v>
      </c>
      <c r="K4" s="41">
        <f t="shared" ref="K4:K11" ca="1" si="1">IF(A4="","",INDIRECT(A4 &amp; "!K30"))</f>
        <v>1335</v>
      </c>
      <c r="L4" s="41">
        <f t="shared" ref="L4:L11" ca="1" si="2">IF(A4="","",K4-J4)</f>
        <v>485</v>
      </c>
      <c r="M4" s="60">
        <f t="shared" ref="M4:M11" ca="1" si="3">IF(A4="","",L4/MAX(1,J4))</f>
        <v>0.57058823529411762</v>
      </c>
      <c r="N4" s="41">
        <f t="shared" ref="N4:N11" ca="1" si="4">IF(A4="","",INDIRECT(A4 &amp; "!l29"))</f>
        <v>50</v>
      </c>
      <c r="O4" s="41">
        <f t="shared" ref="O4:O11" ca="1" si="5">IF(A4="","",INDIRECT(A4 &amp; "!l30"))</f>
        <v>340</v>
      </c>
      <c r="P4" s="41">
        <f t="shared" ref="P4:P11" ca="1" si="6">IF(A4="","",O4-N4)</f>
        <v>290</v>
      </c>
      <c r="Q4" s="60">
        <f t="shared" ref="Q4:Q11" ca="1" si="7">IF(G4="","",P4/MAX(1,N4))</f>
        <v>5.8</v>
      </c>
      <c r="R4" s="41">
        <f t="shared" ref="R4:R11" ca="1" si="8">IF(A4="","",INDIRECT(A4 &amp; "!m29"))</f>
        <v>900</v>
      </c>
      <c r="S4" s="41">
        <f t="shared" ref="S4:S11" ca="1" si="9">IF(A4="","",K4+O4)</f>
        <v>1675</v>
      </c>
      <c r="T4" s="41">
        <f t="shared" ref="T4:T11" ca="1" si="10">IF(A4="","",S4-R4)</f>
        <v>775</v>
      </c>
      <c r="U4" s="60">
        <f t="shared" ref="U4:U11" ca="1" si="11">IF(K4="","",T4/MAX(1,R4))</f>
        <v>0.86111111111111116</v>
      </c>
      <c r="W4" s="60">
        <f t="shared" ref="W4:W11" ca="1" si="12">IF(A4="","",U4-M4)</f>
        <v>0.29052287581699354</v>
      </c>
    </row>
    <row r="5" spans="1:28" s="65" customFormat="1" x14ac:dyDescent="0.25">
      <c r="A5" s="101" t="s">
        <v>85</v>
      </c>
      <c r="B5" s="77" t="s">
        <v>91</v>
      </c>
      <c r="C5" s="41">
        <f ca="1">IF(A5="","",INDIRECT(A5 &amp; "!P28"))</f>
        <v>2630</v>
      </c>
      <c r="D5" s="40">
        <f ca="1">IF(A5="","",INDIRECT(A5 &amp; "!P29"))</f>
        <v>0.4</v>
      </c>
      <c r="E5" s="41">
        <f ca="1">IF(A5="","",INDIRECT(A5 &amp; "!P30"))</f>
        <v>0</v>
      </c>
      <c r="F5" s="63">
        <f ca="1">IF(A5="","",INDIRECT(A5 &amp; "!P32"))</f>
        <v>2630</v>
      </c>
      <c r="G5" s="6">
        <f ca="1">IF(A5="","",INDIRECT(A5 &amp; "!R26"))</f>
        <v>2</v>
      </c>
      <c r="H5" s="6">
        <f ca="1">IF(A5="","",INDIRECT(A5 &amp; "!Q26"))</f>
        <v>5</v>
      </c>
      <c r="J5" s="41">
        <f t="shared" ca="1" si="0"/>
        <v>500</v>
      </c>
      <c r="K5" s="41">
        <f t="shared" ca="1" si="1"/>
        <v>1130</v>
      </c>
      <c r="L5" s="41">
        <f t="shared" ca="1" si="2"/>
        <v>630</v>
      </c>
      <c r="M5" s="60">
        <f t="shared" ca="1" si="3"/>
        <v>1.26</v>
      </c>
      <c r="N5" s="41">
        <f t="shared" ca="1" si="4"/>
        <v>0</v>
      </c>
      <c r="O5" s="41">
        <f t="shared" ca="1" si="5"/>
        <v>0</v>
      </c>
      <c r="P5" s="41">
        <f t="shared" ca="1" si="6"/>
        <v>0</v>
      </c>
      <c r="Q5" s="60">
        <f t="shared" ca="1" si="7"/>
        <v>0</v>
      </c>
      <c r="R5" s="41">
        <f t="shared" ca="1" si="8"/>
        <v>500</v>
      </c>
      <c r="S5" s="41">
        <f t="shared" ca="1" si="9"/>
        <v>1130</v>
      </c>
      <c r="T5" s="41">
        <f t="shared" ca="1" si="10"/>
        <v>630</v>
      </c>
      <c r="U5" s="60">
        <f t="shared" ca="1" si="11"/>
        <v>1.26</v>
      </c>
      <c r="W5" s="60">
        <f t="shared" ca="1" si="12"/>
        <v>0</v>
      </c>
    </row>
    <row r="6" spans="1:28" s="65" customFormat="1" x14ac:dyDescent="0.25">
      <c r="A6" s="101" t="s">
        <v>76</v>
      </c>
      <c r="B6" s="77" t="s">
        <v>90</v>
      </c>
      <c r="C6" s="41">
        <f ca="1">IF(A6="","",INDIRECT(A6 &amp; "!P28"))</f>
        <v>2567.5</v>
      </c>
      <c r="D6" s="40">
        <f ca="1">IF(A6="","",INDIRECT(A6 &amp; "!P29"))</f>
        <v>0.42857142857142855</v>
      </c>
      <c r="E6" s="41">
        <f ca="1">IF(A6="","",INDIRECT(A6 &amp; "!P30"))</f>
        <v>0</v>
      </c>
      <c r="F6" s="63">
        <f ca="1">IF(A6="","",INDIRECT(A6 &amp; "!P32"))</f>
        <v>2567.5</v>
      </c>
      <c r="G6" s="6">
        <f ca="1">IF(A6="","",INDIRECT(A6 &amp; "!R26"))</f>
        <v>3</v>
      </c>
      <c r="H6" s="6">
        <f ca="1">IF(A6="","",INDIRECT(A6 &amp; "!Q26"))</f>
        <v>7</v>
      </c>
      <c r="J6" s="41">
        <f t="shared" ca="1" si="0"/>
        <v>575</v>
      </c>
      <c r="K6" s="41">
        <f t="shared" ca="1" si="1"/>
        <v>1097.5</v>
      </c>
      <c r="L6" s="41">
        <f t="shared" ca="1" si="2"/>
        <v>522.5</v>
      </c>
      <c r="M6" s="60">
        <f t="shared" ca="1" si="3"/>
        <v>0.90869565217391302</v>
      </c>
      <c r="N6" s="41">
        <f t="shared" ca="1" si="4"/>
        <v>125</v>
      </c>
      <c r="O6" s="41">
        <f t="shared" ca="1" si="5"/>
        <v>170</v>
      </c>
      <c r="P6" s="41">
        <f t="shared" ca="1" si="6"/>
        <v>45</v>
      </c>
      <c r="Q6" s="60">
        <f t="shared" ca="1" si="7"/>
        <v>0.36</v>
      </c>
      <c r="R6" s="41">
        <f t="shared" ca="1" si="8"/>
        <v>700</v>
      </c>
      <c r="S6" s="41">
        <f t="shared" ca="1" si="9"/>
        <v>1267.5</v>
      </c>
      <c r="T6" s="41">
        <f t="shared" ca="1" si="10"/>
        <v>567.5</v>
      </c>
      <c r="U6" s="60">
        <f t="shared" ca="1" si="11"/>
        <v>0.81071428571428572</v>
      </c>
      <c r="W6" s="60">
        <f t="shared" ca="1" si="12"/>
        <v>-9.7981366459627295E-2</v>
      </c>
    </row>
    <row r="7" spans="1:28" s="65" customFormat="1" x14ac:dyDescent="0.25">
      <c r="A7" s="65" t="s">
        <v>88</v>
      </c>
      <c r="B7" s="77"/>
      <c r="C7" s="41">
        <f ca="1">IF(A7="","",INDIRECT(A7 &amp; "!P28"))</f>
        <v>2210</v>
      </c>
      <c r="D7" s="40">
        <f ca="1">IF(A7="","",INDIRECT(A7 &amp; "!P29"))</f>
        <v>1</v>
      </c>
      <c r="E7" s="41">
        <f ca="1">IF(A7="","",INDIRECT(A7 &amp; "!P30"))</f>
        <v>0</v>
      </c>
      <c r="F7" s="63">
        <f ca="1">IF(A7="","",INDIRECT(A7 &amp; "!P32"))</f>
        <v>2210</v>
      </c>
      <c r="G7" s="6">
        <f ca="1">IF(A7="","",INDIRECT(A7 &amp; "!R26"))</f>
        <v>2</v>
      </c>
      <c r="H7" s="6">
        <f ca="1">IF(A7="","",INDIRECT(A7 &amp; "!Q26"))</f>
        <v>2</v>
      </c>
      <c r="J7" s="41">
        <f t="shared" ca="1" si="0"/>
        <v>200</v>
      </c>
      <c r="K7" s="41">
        <f t="shared" ca="1" si="1"/>
        <v>410</v>
      </c>
      <c r="L7" s="41">
        <f t="shared" ca="1" si="2"/>
        <v>210</v>
      </c>
      <c r="M7" s="60">
        <f t="shared" ca="1" si="3"/>
        <v>1.05</v>
      </c>
      <c r="N7" s="41">
        <f t="shared" ca="1" si="4"/>
        <v>0</v>
      </c>
      <c r="O7" s="41">
        <f t="shared" ca="1" si="5"/>
        <v>0</v>
      </c>
      <c r="P7" s="41">
        <f t="shared" ca="1" si="6"/>
        <v>0</v>
      </c>
      <c r="Q7" s="60">
        <f t="shared" ca="1" si="7"/>
        <v>0</v>
      </c>
      <c r="R7" s="41">
        <f t="shared" ca="1" si="8"/>
        <v>200</v>
      </c>
      <c r="S7" s="41">
        <f t="shared" ca="1" si="9"/>
        <v>410</v>
      </c>
      <c r="T7" s="41">
        <f t="shared" ca="1" si="10"/>
        <v>210</v>
      </c>
      <c r="U7" s="60">
        <f t="shared" ca="1" si="11"/>
        <v>1.05</v>
      </c>
      <c r="W7" s="60">
        <f t="shared" ca="1" si="12"/>
        <v>0</v>
      </c>
    </row>
    <row r="8" spans="1:28" s="65" customFormat="1" x14ac:dyDescent="0.25">
      <c r="A8" s="101" t="s">
        <v>71</v>
      </c>
      <c r="B8" s="77" t="s">
        <v>87</v>
      </c>
      <c r="C8" s="41">
        <f ca="1">IF(A8="","",INDIRECT(A8 &amp; "!P28"))</f>
        <v>2045</v>
      </c>
      <c r="D8" s="40">
        <f ca="1">IF(A8="","",INDIRECT(A8 &amp; "!P29"))</f>
        <v>0.14285714285714285</v>
      </c>
      <c r="E8" s="41">
        <f ca="1">IF(A8="","",INDIRECT(A8 &amp; "!P30"))</f>
        <v>0</v>
      </c>
      <c r="F8" s="63">
        <f ca="1">IF(A8="","",INDIRECT(A8 &amp; "!P32"))</f>
        <v>2045</v>
      </c>
      <c r="G8" s="6">
        <f ca="1">IF(A8="","",INDIRECT(A8 &amp; "!R26"))</f>
        <v>1</v>
      </c>
      <c r="H8" s="6">
        <f ca="1">IF(A8="","",INDIRECT(A8 &amp; "!Q26"))</f>
        <v>7</v>
      </c>
      <c r="J8" s="41">
        <f t="shared" ca="1" si="0"/>
        <v>550</v>
      </c>
      <c r="K8" s="41">
        <f t="shared" ca="1" si="1"/>
        <v>745</v>
      </c>
      <c r="L8" s="41">
        <f t="shared" ca="1" si="2"/>
        <v>195</v>
      </c>
      <c r="M8" s="60">
        <f t="shared" ca="1" si="3"/>
        <v>0.35454545454545455</v>
      </c>
      <c r="N8" s="41">
        <f t="shared" ca="1" si="4"/>
        <v>150</v>
      </c>
      <c r="O8" s="41">
        <f t="shared" ca="1" si="5"/>
        <v>0</v>
      </c>
      <c r="P8" s="41">
        <f t="shared" ca="1" si="6"/>
        <v>-150</v>
      </c>
      <c r="Q8" s="60">
        <f t="shared" ca="1" si="7"/>
        <v>-1</v>
      </c>
      <c r="R8" s="41">
        <f t="shared" ca="1" si="8"/>
        <v>700</v>
      </c>
      <c r="S8" s="41">
        <f t="shared" ca="1" si="9"/>
        <v>745</v>
      </c>
      <c r="T8" s="41">
        <f t="shared" ca="1" si="10"/>
        <v>45</v>
      </c>
      <c r="U8" s="60">
        <f t="shared" ca="1" si="11"/>
        <v>6.4285714285714279E-2</v>
      </c>
      <c r="W8" s="60">
        <f t="shared" ca="1" si="12"/>
        <v>-0.29025974025974027</v>
      </c>
    </row>
    <row r="9" spans="1:28" s="65" customFormat="1" x14ac:dyDescent="0.25">
      <c r="A9" s="65" t="s">
        <v>81</v>
      </c>
      <c r="B9" s="77"/>
      <c r="C9" s="41">
        <f ca="1">IF(A9="","",INDIRECT(A9 &amp; "!P28"))</f>
        <v>1985.5</v>
      </c>
      <c r="D9" s="40">
        <f ca="1">IF(A9="","",INDIRECT(A9 &amp; "!P29"))</f>
        <v>0.66666666666666663</v>
      </c>
      <c r="E9" s="41">
        <f ca="1">IF(A9="","",INDIRECT(A9 &amp; "!P30"))</f>
        <v>0</v>
      </c>
      <c r="F9" s="63">
        <f ca="1">IF(A9="","",INDIRECT(A9 &amp; "!P32"))</f>
        <v>1985.5</v>
      </c>
      <c r="G9" s="6">
        <f ca="1">IF(A9="","",INDIRECT(A9 &amp; "!R26"))</f>
        <v>2</v>
      </c>
      <c r="H9" s="6">
        <f ca="1">IF(A9="","",INDIRECT(A9 &amp; "!Q26"))</f>
        <v>3</v>
      </c>
      <c r="J9" s="41">
        <f t="shared" ca="1" si="0"/>
        <v>230</v>
      </c>
      <c r="K9" s="41">
        <f t="shared" ca="1" si="1"/>
        <v>240.5</v>
      </c>
      <c r="L9" s="41">
        <f t="shared" ca="1" si="2"/>
        <v>10.5</v>
      </c>
      <c r="M9" s="60">
        <f t="shared" ca="1" si="3"/>
        <v>4.5652173913043478E-2</v>
      </c>
      <c r="N9" s="41">
        <f t="shared" ca="1" si="4"/>
        <v>70</v>
      </c>
      <c r="O9" s="41">
        <f t="shared" ca="1" si="5"/>
        <v>45</v>
      </c>
      <c r="P9" s="41">
        <f t="shared" ca="1" si="6"/>
        <v>-25</v>
      </c>
      <c r="Q9" s="60">
        <f t="shared" ca="1" si="7"/>
        <v>-0.35714285714285715</v>
      </c>
      <c r="R9" s="41">
        <f t="shared" ca="1" si="8"/>
        <v>300</v>
      </c>
      <c r="S9" s="41">
        <f t="shared" ca="1" si="9"/>
        <v>285.5</v>
      </c>
      <c r="T9" s="41">
        <f t="shared" ca="1" si="10"/>
        <v>-14.5</v>
      </c>
      <c r="U9" s="60">
        <f t="shared" ca="1" si="11"/>
        <v>-4.8333333333333332E-2</v>
      </c>
      <c r="W9" s="60">
        <f t="shared" ca="1" si="12"/>
        <v>-9.3985507246376804E-2</v>
      </c>
    </row>
    <row r="10" spans="1:28" s="65" customFormat="1" x14ac:dyDescent="0.25">
      <c r="A10" s="101" t="s">
        <v>75</v>
      </c>
      <c r="B10" s="77"/>
      <c r="C10" s="41">
        <f ca="1">IF(A10="","",INDIRECT(A10 &amp; "!P28"))</f>
        <v>1900</v>
      </c>
      <c r="D10" s="40">
        <f ca="1">IF(A10="","",INDIRECT(A10 &amp; "!P29"))</f>
        <v>0</v>
      </c>
      <c r="E10" s="41">
        <f ca="1">IF(A10="","",INDIRECT(A10 &amp; "!P30"))</f>
        <v>0</v>
      </c>
      <c r="F10" s="63">
        <f ca="1">IF(A10="","",INDIRECT(A10 &amp; "!P32"))</f>
        <v>1900</v>
      </c>
      <c r="G10" s="6">
        <f ca="1">IF(A10="","",INDIRECT(A10 &amp; "!R26"))</f>
        <v>0</v>
      </c>
      <c r="H10" s="6">
        <f ca="1">IF(A10="","",INDIRECT(A10 &amp; "!Q26"))</f>
        <v>1</v>
      </c>
      <c r="J10" s="41">
        <f t="shared" ca="1" si="0"/>
        <v>80</v>
      </c>
      <c r="K10" s="41">
        <f t="shared" ca="1" si="1"/>
        <v>0</v>
      </c>
      <c r="L10" s="41">
        <f t="shared" ca="1" si="2"/>
        <v>-80</v>
      </c>
      <c r="M10" s="60">
        <f t="shared" ca="1" si="3"/>
        <v>-1</v>
      </c>
      <c r="N10" s="41">
        <f t="shared" ca="1" si="4"/>
        <v>20</v>
      </c>
      <c r="O10" s="41">
        <f t="shared" ca="1" si="5"/>
        <v>0</v>
      </c>
      <c r="P10" s="41">
        <f t="shared" ca="1" si="6"/>
        <v>-20</v>
      </c>
      <c r="Q10" s="60">
        <f t="shared" ca="1" si="7"/>
        <v>-1</v>
      </c>
      <c r="R10" s="41">
        <f t="shared" ca="1" si="8"/>
        <v>100</v>
      </c>
      <c r="S10" s="41">
        <f t="shared" ca="1" si="9"/>
        <v>0</v>
      </c>
      <c r="T10" s="41">
        <f t="shared" ca="1" si="10"/>
        <v>-100</v>
      </c>
      <c r="U10" s="60">
        <f t="shared" ca="1" si="11"/>
        <v>-1</v>
      </c>
      <c r="W10" s="60">
        <f t="shared" ca="1" si="12"/>
        <v>0</v>
      </c>
    </row>
    <row r="11" spans="1:28" s="65" customFormat="1" x14ac:dyDescent="0.25">
      <c r="A11" s="65" t="s">
        <v>77</v>
      </c>
      <c r="B11" s="77"/>
      <c r="C11" s="41">
        <f ca="1">IF(A11="","",INDIRECT(A11 &amp; "!P28"))</f>
        <v>1700</v>
      </c>
      <c r="D11" s="40">
        <f ca="1">IF(A11="","",INDIRECT(A11 &amp; "!P29"))</f>
        <v>0</v>
      </c>
      <c r="E11" s="41">
        <f ca="1">IF(A11="","",INDIRECT(A11 &amp; "!P30"))</f>
        <v>0</v>
      </c>
      <c r="F11" s="63">
        <f ca="1">IF(A11="","",INDIRECT(A11 &amp; "!P32"))</f>
        <v>1700</v>
      </c>
      <c r="G11" s="6">
        <f ca="1">IF(A11="","",INDIRECT(A11 &amp; "!R26"))</f>
        <v>0</v>
      </c>
      <c r="H11" s="6">
        <f ca="1">IF(A11="","",INDIRECT(A11 &amp; "!Q26"))</f>
        <v>3</v>
      </c>
      <c r="J11" s="41">
        <f t="shared" ca="1" si="0"/>
        <v>200</v>
      </c>
      <c r="K11" s="41">
        <f t="shared" ca="1" si="1"/>
        <v>0</v>
      </c>
      <c r="L11" s="41">
        <f t="shared" ca="1" si="2"/>
        <v>-200</v>
      </c>
      <c r="M11" s="60">
        <f t="shared" ca="1" si="3"/>
        <v>-1</v>
      </c>
      <c r="N11" s="41">
        <f t="shared" ca="1" si="4"/>
        <v>100</v>
      </c>
      <c r="O11" s="41">
        <f t="shared" ca="1" si="5"/>
        <v>0</v>
      </c>
      <c r="P11" s="41">
        <f t="shared" ca="1" si="6"/>
        <v>-100</v>
      </c>
      <c r="Q11" s="60">
        <f t="shared" ca="1" si="7"/>
        <v>-1</v>
      </c>
      <c r="R11" s="41">
        <f t="shared" ca="1" si="8"/>
        <v>300</v>
      </c>
      <c r="S11" s="41">
        <f t="shared" ca="1" si="9"/>
        <v>0</v>
      </c>
      <c r="T11" s="41">
        <f t="shared" ca="1" si="10"/>
        <v>-300</v>
      </c>
      <c r="U11" s="60">
        <f t="shared" ca="1" si="11"/>
        <v>-1</v>
      </c>
      <c r="W11" s="60">
        <f t="shared" ca="1" si="12"/>
        <v>0</v>
      </c>
    </row>
    <row r="12" spans="1:28" x14ac:dyDescent="0.25">
      <c r="A12" s="65" t="s">
        <v>79</v>
      </c>
      <c r="C12" s="41">
        <f ca="1">IF(A12="","",INDIRECT(A12 &amp; "!P28"))</f>
        <v>1500</v>
      </c>
      <c r="D12" s="40">
        <f ca="1">IF(A12="","",INDIRECT(A12 &amp; "!P29"))</f>
        <v>0</v>
      </c>
      <c r="E12" s="41">
        <f ca="1">IF(A12="","",INDIRECT(A12 &amp; "!P30"))</f>
        <v>0</v>
      </c>
      <c r="F12" s="63">
        <f ca="1">IF(A12="","",INDIRECT(A12 &amp; "!P32"))</f>
        <v>1500</v>
      </c>
      <c r="G12" s="6">
        <f ca="1">IF(A12="","",INDIRECT(A12 &amp; "!R26"))</f>
        <v>0</v>
      </c>
      <c r="H12" s="6">
        <f ca="1">IF(A12="","",INDIRECT(A12 &amp; "!Q26"))</f>
        <v>5</v>
      </c>
      <c r="I12" s="61"/>
      <c r="J12" s="41">
        <f t="shared" ref="J12:J16" ca="1" si="13">IF(A12="","",INDIRECT(A12 &amp; "!K29"))</f>
        <v>500</v>
      </c>
      <c r="K12" s="41">
        <f t="shared" ref="K12:K16" ca="1" si="14">IF(A12="","",INDIRECT(A12 &amp; "!K30"))</f>
        <v>0</v>
      </c>
      <c r="L12" s="41">
        <f t="shared" ref="L12:L16" ca="1" si="15">IF(A12="","",K12-J12)</f>
        <v>-500</v>
      </c>
      <c r="M12" s="60">
        <f t="shared" ref="M12:M16" ca="1" si="16">IF(A12="","",L12/MAX(1,J12))</f>
        <v>-1</v>
      </c>
      <c r="N12" s="41">
        <f t="shared" ref="N12:N16" ca="1" si="17">IF(A12="","",INDIRECT(A12 &amp; "!l29"))</f>
        <v>0</v>
      </c>
      <c r="O12" s="41">
        <f t="shared" ref="O12:O16" ca="1" si="18">IF(A12="","",INDIRECT(A12 &amp; "!l30"))</f>
        <v>0</v>
      </c>
      <c r="P12" s="41">
        <f t="shared" ref="P12:P16" ca="1" si="19">IF(A12="","",O12-N12)</f>
        <v>0</v>
      </c>
      <c r="Q12" s="60">
        <f t="shared" ref="Q12:Q16" ca="1" si="20">IF(G12="","",P12/MAX(1,N12))</f>
        <v>0</v>
      </c>
      <c r="R12" s="41">
        <f t="shared" ref="R12:R16" ca="1" si="21">IF(A12="","",INDIRECT(A12 &amp; "!m29"))</f>
        <v>500</v>
      </c>
      <c r="S12" s="41">
        <f t="shared" ref="S12:S16" ca="1" si="22">IF(A12="","",K12+O12)</f>
        <v>0</v>
      </c>
      <c r="T12" s="41">
        <f t="shared" ref="T12:T16" ca="1" si="23">IF(A12="","",S12-R12)</f>
        <v>-500</v>
      </c>
      <c r="U12" s="60">
        <f t="shared" ref="U12:U16" ca="1" si="24">IF(K12="","",T12/MAX(1,R12))</f>
        <v>-1</v>
      </c>
      <c r="V12" s="61"/>
      <c r="W12" s="60">
        <f t="shared" ref="W12:W16" ca="1" si="25">IF(A12="","",U12-M12)</f>
        <v>0</v>
      </c>
    </row>
    <row r="13" spans="1:28" s="65" customFormat="1" x14ac:dyDescent="0.25">
      <c r="B13" s="77"/>
      <c r="C13" s="41" t="str">
        <f t="shared" ref="C13" ca="1" si="26">IF(A13="","",INDIRECT(A13 &amp; "!P28"))</f>
        <v/>
      </c>
      <c r="D13" s="40" t="str">
        <f t="shared" ref="D13" ca="1" si="27">IF(A13="","",INDIRECT(A13 &amp; "!P29"))</f>
        <v/>
      </c>
      <c r="E13" s="41" t="str">
        <f t="shared" ref="E13:E20" ca="1" si="28">IF(A13="","",INDIRECT(A13 &amp; "!P30"))</f>
        <v/>
      </c>
      <c r="F13" s="63" t="str">
        <f t="shared" ref="F13:F20" ca="1" si="29">IF(A13="","",INDIRECT(A13 &amp; "!P32"))</f>
        <v/>
      </c>
      <c r="G13" s="6" t="str">
        <f t="shared" ref="G13" ca="1" si="30">IF(A13="","",INDIRECT(A13 &amp; "!R26"))</f>
        <v/>
      </c>
      <c r="H13" s="6" t="str">
        <f t="shared" ref="H13" ca="1" si="31">IF(A13="","",INDIRECT(A13 &amp; "!Q26"))</f>
        <v/>
      </c>
      <c r="J13" s="41" t="str">
        <f t="shared" ref="J13" ca="1" si="32">IF(A13="","",INDIRECT(A13 &amp; "!K29"))</f>
        <v/>
      </c>
      <c r="K13" s="41" t="str">
        <f t="shared" ref="K13" ca="1" si="33">IF(A13="","",INDIRECT(A13 &amp; "!K30"))</f>
        <v/>
      </c>
      <c r="L13" s="41" t="str">
        <f t="shared" ref="L13" si="34">IF(A13="","",K13-J13)</f>
        <v/>
      </c>
      <c r="M13" s="60" t="str">
        <f t="shared" ref="M13" si="35">IF(A13="","",L13/MAX(1,J13))</f>
        <v/>
      </c>
      <c r="N13" s="41" t="str">
        <f t="shared" ref="N13" ca="1" si="36">IF(A13="","",INDIRECT(A13 &amp; "!l29"))</f>
        <v/>
      </c>
      <c r="O13" s="41" t="str">
        <f t="shared" ref="O13" ca="1" si="37">IF(A13="","",INDIRECT(A13 &amp; "!l30"))</f>
        <v/>
      </c>
      <c r="P13" s="41" t="str">
        <f t="shared" ref="P13" si="38">IF(A13="","",O13-N13)</f>
        <v/>
      </c>
      <c r="Q13" s="60" t="str">
        <f t="shared" ref="Q13" ca="1" si="39">IF(G13="","",P13/MAX(1,N13))</f>
        <v/>
      </c>
      <c r="R13" s="41" t="str">
        <f t="shared" ref="R13" ca="1" si="40">IF(A13="","",INDIRECT(A13 &amp; "!m29"))</f>
        <v/>
      </c>
      <c r="S13" s="41" t="str">
        <f t="shared" ref="S13" si="41">IF(A13="","",K13+O13)</f>
        <v/>
      </c>
      <c r="T13" s="41" t="str">
        <f t="shared" ref="T13" si="42">IF(A13="","",S13-R13)</f>
        <v/>
      </c>
      <c r="U13" s="60" t="str">
        <f t="shared" ref="U13" ca="1" si="43">IF(K13="","",T13/MAX(1,R13))</f>
        <v/>
      </c>
      <c r="W13" s="60" t="str">
        <f t="shared" ref="W13" si="44">IF(A13="","",U13-M13)</f>
        <v/>
      </c>
    </row>
    <row r="14" spans="1:28" x14ac:dyDescent="0.25">
      <c r="C14" s="41" t="str">
        <f t="shared" ref="C14:C16" ca="1" si="45">IF(A14="","",INDIRECT(A14 &amp; "!P28"))</f>
        <v/>
      </c>
      <c r="D14" s="40" t="str">
        <f t="shared" ref="D14:D16" ca="1" si="46">IF(A14="","",INDIRECT(A14 &amp; "!P29"))</f>
        <v/>
      </c>
      <c r="E14" s="41" t="str">
        <f t="shared" ca="1" si="28"/>
        <v/>
      </c>
      <c r="F14" s="63" t="str">
        <f t="shared" ca="1" si="29"/>
        <v/>
      </c>
      <c r="G14" s="6" t="str">
        <f t="shared" ref="G14:G16" ca="1" si="47">IF(A14="","",INDIRECT(A14 &amp; "!R26"))</f>
        <v/>
      </c>
      <c r="H14" s="6" t="str">
        <f t="shared" ref="H14:H16" ca="1" si="48">IF(A14="","",INDIRECT(A14 &amp; "!Q26"))</f>
        <v/>
      </c>
      <c r="I14" s="61"/>
      <c r="J14" s="41" t="str">
        <f t="shared" ca="1" si="13"/>
        <v/>
      </c>
      <c r="K14" s="41" t="str">
        <f t="shared" ca="1" si="14"/>
        <v/>
      </c>
      <c r="L14" s="41" t="str">
        <f t="shared" si="15"/>
        <v/>
      </c>
      <c r="M14" s="60" t="str">
        <f t="shared" si="16"/>
        <v/>
      </c>
      <c r="N14" s="41" t="str">
        <f t="shared" ca="1" si="17"/>
        <v/>
      </c>
      <c r="O14" s="41" t="str">
        <f t="shared" ca="1" si="18"/>
        <v/>
      </c>
      <c r="P14" s="41" t="str">
        <f t="shared" si="19"/>
        <v/>
      </c>
      <c r="Q14" s="60" t="str">
        <f t="shared" ca="1" si="20"/>
        <v/>
      </c>
      <c r="R14" s="41" t="str">
        <f t="shared" ca="1" si="21"/>
        <v/>
      </c>
      <c r="S14" s="41" t="str">
        <f t="shared" si="22"/>
        <v/>
      </c>
      <c r="T14" s="41" t="str">
        <f t="shared" si="23"/>
        <v/>
      </c>
      <c r="U14" s="60" t="str">
        <f t="shared" ca="1" si="24"/>
        <v/>
      </c>
      <c r="V14" s="61"/>
      <c r="W14" s="60" t="str">
        <f t="shared" si="25"/>
        <v/>
      </c>
    </row>
    <row r="15" spans="1:28" x14ac:dyDescent="0.25">
      <c r="C15" s="41" t="str">
        <f t="shared" ca="1" si="45"/>
        <v/>
      </c>
      <c r="D15" s="40" t="str">
        <f t="shared" ca="1" si="46"/>
        <v/>
      </c>
      <c r="E15" s="41" t="str">
        <f t="shared" ca="1" si="28"/>
        <v/>
      </c>
      <c r="F15" s="63" t="str">
        <f t="shared" ca="1" si="29"/>
        <v/>
      </c>
      <c r="G15" s="6" t="str">
        <f t="shared" ca="1" si="47"/>
        <v/>
      </c>
      <c r="H15" s="6" t="str">
        <f t="shared" ca="1" si="48"/>
        <v/>
      </c>
      <c r="I15" s="61"/>
      <c r="J15" s="41" t="str">
        <f t="shared" ca="1" si="13"/>
        <v/>
      </c>
      <c r="K15" s="41" t="str">
        <f t="shared" ca="1" si="14"/>
        <v/>
      </c>
      <c r="L15" s="41" t="str">
        <f t="shared" si="15"/>
        <v/>
      </c>
      <c r="M15" s="60" t="str">
        <f t="shared" si="16"/>
        <v/>
      </c>
      <c r="N15" s="41" t="str">
        <f t="shared" ca="1" si="17"/>
        <v/>
      </c>
      <c r="O15" s="41" t="str">
        <f t="shared" ca="1" si="18"/>
        <v/>
      </c>
      <c r="P15" s="41" t="str">
        <f t="shared" si="19"/>
        <v/>
      </c>
      <c r="Q15" s="60" t="str">
        <f t="shared" ca="1" si="20"/>
        <v/>
      </c>
      <c r="R15" s="41" t="str">
        <f t="shared" ca="1" si="21"/>
        <v/>
      </c>
      <c r="S15" s="41" t="str">
        <f t="shared" si="22"/>
        <v/>
      </c>
      <c r="T15" s="41" t="str">
        <f t="shared" si="23"/>
        <v/>
      </c>
      <c r="U15" s="60" t="str">
        <f t="shared" ca="1" si="24"/>
        <v/>
      </c>
      <c r="V15" s="61"/>
      <c r="W15" s="60" t="str">
        <f t="shared" si="25"/>
        <v/>
      </c>
    </row>
    <row r="16" spans="1:28" x14ac:dyDescent="0.25">
      <c r="C16" s="41" t="str">
        <f t="shared" ca="1" si="45"/>
        <v/>
      </c>
      <c r="D16" s="40" t="str">
        <f t="shared" ca="1" si="46"/>
        <v/>
      </c>
      <c r="E16" s="41" t="str">
        <f t="shared" ca="1" si="28"/>
        <v/>
      </c>
      <c r="F16" s="63" t="str">
        <f t="shared" ca="1" si="29"/>
        <v/>
      </c>
      <c r="G16" s="6" t="str">
        <f t="shared" ca="1" si="47"/>
        <v/>
      </c>
      <c r="H16" s="6" t="str">
        <f t="shared" ca="1" si="48"/>
        <v/>
      </c>
      <c r="I16" s="61"/>
      <c r="J16" s="41" t="str">
        <f t="shared" ca="1" si="13"/>
        <v/>
      </c>
      <c r="K16" s="41" t="str">
        <f t="shared" ca="1" si="14"/>
        <v/>
      </c>
      <c r="L16" s="41" t="str">
        <f t="shared" si="15"/>
        <v/>
      </c>
      <c r="M16" s="60" t="str">
        <f t="shared" si="16"/>
        <v/>
      </c>
      <c r="N16" s="41" t="str">
        <f t="shared" ca="1" si="17"/>
        <v/>
      </c>
      <c r="O16" s="41" t="str">
        <f t="shared" ca="1" si="18"/>
        <v/>
      </c>
      <c r="P16" s="41" t="str">
        <f t="shared" si="19"/>
        <v/>
      </c>
      <c r="Q16" s="60" t="str">
        <f t="shared" ca="1" si="20"/>
        <v/>
      </c>
      <c r="R16" s="41" t="str">
        <f t="shared" ca="1" si="21"/>
        <v/>
      </c>
      <c r="S16" s="41" t="str">
        <f t="shared" si="22"/>
        <v/>
      </c>
      <c r="T16" s="41" t="str">
        <f t="shared" si="23"/>
        <v/>
      </c>
      <c r="U16" s="60" t="str">
        <f t="shared" ca="1" si="24"/>
        <v/>
      </c>
      <c r="V16" s="61"/>
      <c r="W16" s="60" t="str">
        <f t="shared" si="25"/>
        <v/>
      </c>
    </row>
    <row r="17" spans="2:23" s="65" customFormat="1" x14ac:dyDescent="0.25">
      <c r="B17" s="77"/>
      <c r="C17" s="41" t="str">
        <f t="shared" ref="C17:C30" ca="1" si="49">IF(A17="","",INDIRECT(A17 &amp; "!P28"))</f>
        <v/>
      </c>
      <c r="D17" s="40" t="str">
        <f t="shared" ref="D17:D30" ca="1" si="50">IF(A17="","",INDIRECT(A17 &amp; "!P29"))</f>
        <v/>
      </c>
      <c r="E17" s="41" t="str">
        <f t="shared" ca="1" si="28"/>
        <v/>
      </c>
      <c r="F17" s="63" t="str">
        <f t="shared" ca="1" si="29"/>
        <v/>
      </c>
      <c r="G17" s="6" t="str">
        <f t="shared" ref="G17:G30" ca="1" si="51">IF(A17="","",INDIRECT(A17 &amp; "!R26"))</f>
        <v/>
      </c>
      <c r="H17" s="6" t="str">
        <f t="shared" ref="H17:H30" ca="1" si="52">IF(A17="","",INDIRECT(A17 &amp; "!Q26"))</f>
        <v/>
      </c>
      <c r="J17" s="41" t="str">
        <f t="shared" ref="J17:J30" ca="1" si="53">IF(A17="","",INDIRECT(A17 &amp; "!K29"))</f>
        <v/>
      </c>
      <c r="K17" s="41" t="str">
        <f t="shared" ref="K17:K30" ca="1" si="54">IF(A17="","",INDIRECT(A17 &amp; "!K30"))</f>
        <v/>
      </c>
      <c r="L17" s="41" t="str">
        <f t="shared" ref="L17:L30" si="55">IF(A17="","",K17-J17)</f>
        <v/>
      </c>
      <c r="M17" s="60" t="str">
        <f t="shared" ref="M17:M30" si="56">IF(A17="","",L17/MAX(1,J17))</f>
        <v/>
      </c>
      <c r="N17" s="41" t="str">
        <f t="shared" ref="N17:N30" ca="1" si="57">IF(A17="","",INDIRECT(A17 &amp; "!l29"))</f>
        <v/>
      </c>
      <c r="O17" s="41" t="str">
        <f t="shared" ref="O17:O30" ca="1" si="58">IF(A17="","",INDIRECT(A17 &amp; "!l30"))</f>
        <v/>
      </c>
      <c r="P17" s="41" t="str">
        <f t="shared" ref="P17:P30" si="59">IF(A17="","",O17-N17)</f>
        <v/>
      </c>
      <c r="Q17" s="60" t="str">
        <f t="shared" ref="Q17:Q30" ca="1" si="60">IF(G17="","",P17/MAX(1,N17))</f>
        <v/>
      </c>
      <c r="R17" s="41" t="str">
        <f t="shared" ref="R17:R30" ca="1" si="61">IF(A17="","",INDIRECT(A17 &amp; "!m29"))</f>
        <v/>
      </c>
      <c r="S17" s="41" t="str">
        <f t="shared" ref="S17:S30" si="62">IF(A17="","",K17+O17)</f>
        <v/>
      </c>
      <c r="T17" s="41" t="str">
        <f t="shared" ref="T17:T30" si="63">IF(A17="","",S17-R17)</f>
        <v/>
      </c>
      <c r="U17" s="60" t="str">
        <f t="shared" ref="U17:U30" ca="1" si="64">IF(K17="","",T17/MAX(1,R17))</f>
        <v/>
      </c>
      <c r="W17" s="60" t="str">
        <f t="shared" ref="W17:W30" si="65">IF(A17="","",U17-M17)</f>
        <v/>
      </c>
    </row>
    <row r="18" spans="2:23" s="65" customFormat="1" x14ac:dyDescent="0.25">
      <c r="B18" s="77"/>
      <c r="C18" s="41" t="str">
        <f t="shared" ca="1" si="49"/>
        <v/>
      </c>
      <c r="D18" s="40" t="str">
        <f t="shared" ca="1" si="50"/>
        <v/>
      </c>
      <c r="E18" s="41" t="str">
        <f t="shared" ca="1" si="28"/>
        <v/>
      </c>
      <c r="F18" s="63" t="str">
        <f t="shared" ca="1" si="29"/>
        <v/>
      </c>
      <c r="G18" s="6" t="str">
        <f t="shared" ca="1" si="51"/>
        <v/>
      </c>
      <c r="H18" s="6" t="str">
        <f t="shared" ca="1" si="52"/>
        <v/>
      </c>
      <c r="J18" s="41" t="str">
        <f t="shared" ca="1" si="53"/>
        <v/>
      </c>
      <c r="K18" s="41" t="str">
        <f t="shared" ca="1" si="54"/>
        <v/>
      </c>
      <c r="L18" s="41" t="str">
        <f t="shared" si="55"/>
        <v/>
      </c>
      <c r="M18" s="60" t="str">
        <f t="shared" si="56"/>
        <v/>
      </c>
      <c r="N18" s="41" t="str">
        <f t="shared" ca="1" si="57"/>
        <v/>
      </c>
      <c r="O18" s="41" t="str">
        <f t="shared" ca="1" si="58"/>
        <v/>
      </c>
      <c r="P18" s="41" t="str">
        <f t="shared" si="59"/>
        <v/>
      </c>
      <c r="Q18" s="60" t="str">
        <f t="shared" ca="1" si="60"/>
        <v/>
      </c>
      <c r="R18" s="41" t="str">
        <f t="shared" ca="1" si="61"/>
        <v/>
      </c>
      <c r="S18" s="41" t="str">
        <f t="shared" si="62"/>
        <v/>
      </c>
      <c r="T18" s="41" t="str">
        <f t="shared" si="63"/>
        <v/>
      </c>
      <c r="U18" s="60" t="str">
        <f t="shared" ca="1" si="64"/>
        <v/>
      </c>
      <c r="W18" s="60" t="str">
        <f t="shared" si="65"/>
        <v/>
      </c>
    </row>
    <row r="19" spans="2:23" s="65" customFormat="1" x14ac:dyDescent="0.25">
      <c r="B19" s="77"/>
      <c r="C19" s="41" t="str">
        <f t="shared" ca="1" si="49"/>
        <v/>
      </c>
      <c r="D19" s="40" t="str">
        <f t="shared" ca="1" si="50"/>
        <v/>
      </c>
      <c r="E19" s="41" t="str">
        <f t="shared" ca="1" si="28"/>
        <v/>
      </c>
      <c r="F19" s="63" t="str">
        <f t="shared" ca="1" si="29"/>
        <v/>
      </c>
      <c r="G19" s="6" t="str">
        <f t="shared" ca="1" si="51"/>
        <v/>
      </c>
      <c r="H19" s="6" t="str">
        <f t="shared" ca="1" si="52"/>
        <v/>
      </c>
      <c r="J19" s="41" t="str">
        <f t="shared" ca="1" si="53"/>
        <v/>
      </c>
      <c r="K19" s="41" t="str">
        <f t="shared" ca="1" si="54"/>
        <v/>
      </c>
      <c r="L19" s="41" t="str">
        <f t="shared" si="55"/>
        <v/>
      </c>
      <c r="M19" s="60" t="str">
        <f t="shared" si="56"/>
        <v/>
      </c>
      <c r="N19" s="41" t="str">
        <f t="shared" ca="1" si="57"/>
        <v/>
      </c>
      <c r="O19" s="41" t="str">
        <f t="shared" ca="1" si="58"/>
        <v/>
      </c>
      <c r="P19" s="41" t="str">
        <f t="shared" si="59"/>
        <v/>
      </c>
      <c r="Q19" s="60" t="str">
        <f t="shared" ca="1" si="60"/>
        <v/>
      </c>
      <c r="R19" s="41" t="str">
        <f t="shared" ca="1" si="61"/>
        <v/>
      </c>
      <c r="S19" s="41" t="str">
        <f t="shared" si="62"/>
        <v/>
      </c>
      <c r="T19" s="41" t="str">
        <f t="shared" si="63"/>
        <v/>
      </c>
      <c r="U19" s="60" t="str">
        <f t="shared" ca="1" si="64"/>
        <v/>
      </c>
      <c r="W19" s="60" t="str">
        <f t="shared" si="65"/>
        <v/>
      </c>
    </row>
    <row r="20" spans="2:23" s="65" customFormat="1" x14ac:dyDescent="0.25">
      <c r="B20" s="77"/>
      <c r="C20" s="41" t="str">
        <f t="shared" ca="1" si="49"/>
        <v/>
      </c>
      <c r="D20" s="40" t="str">
        <f t="shared" ca="1" si="50"/>
        <v/>
      </c>
      <c r="E20" s="41" t="str">
        <f t="shared" ca="1" si="28"/>
        <v/>
      </c>
      <c r="F20" s="63" t="str">
        <f t="shared" ca="1" si="29"/>
        <v/>
      </c>
      <c r="G20" s="6" t="str">
        <f t="shared" ca="1" si="51"/>
        <v/>
      </c>
      <c r="H20" s="6" t="str">
        <f t="shared" ca="1" si="52"/>
        <v/>
      </c>
      <c r="J20" s="41" t="str">
        <f t="shared" ca="1" si="53"/>
        <v/>
      </c>
      <c r="K20" s="41" t="str">
        <f t="shared" ca="1" si="54"/>
        <v/>
      </c>
      <c r="L20" s="41" t="str">
        <f t="shared" si="55"/>
        <v/>
      </c>
      <c r="M20" s="60" t="str">
        <f t="shared" si="56"/>
        <v/>
      </c>
      <c r="N20" s="41" t="str">
        <f t="shared" ca="1" si="57"/>
        <v/>
      </c>
      <c r="O20" s="41" t="str">
        <f t="shared" ca="1" si="58"/>
        <v/>
      </c>
      <c r="P20" s="41" t="str">
        <f t="shared" si="59"/>
        <v/>
      </c>
      <c r="Q20" s="60" t="str">
        <f t="shared" ca="1" si="60"/>
        <v/>
      </c>
      <c r="R20" s="41" t="str">
        <f t="shared" ca="1" si="61"/>
        <v/>
      </c>
      <c r="S20" s="41" t="str">
        <f t="shared" si="62"/>
        <v/>
      </c>
      <c r="T20" s="41" t="str">
        <f t="shared" si="63"/>
        <v/>
      </c>
      <c r="U20" s="60" t="str">
        <f t="shared" ca="1" si="64"/>
        <v/>
      </c>
      <c r="W20" s="60" t="str">
        <f t="shared" si="65"/>
        <v/>
      </c>
    </row>
    <row r="21" spans="2:23" s="65" customFormat="1" x14ac:dyDescent="0.25">
      <c r="B21" s="77"/>
      <c r="C21" s="41" t="str">
        <f t="shared" ca="1" si="49"/>
        <v/>
      </c>
      <c r="D21" s="40" t="str">
        <f t="shared" ca="1" si="50"/>
        <v/>
      </c>
      <c r="E21" s="41" t="str">
        <f t="shared" ref="E21:E30" ca="1" si="66">IF(A21="","",INDIRECT(A21 &amp; "!P30"))</f>
        <v/>
      </c>
      <c r="F21" s="63" t="str">
        <f t="shared" ref="F21:F30" ca="1" si="67">IF(A21="","",INDIRECT(A21 &amp; "!P32"))</f>
        <v/>
      </c>
      <c r="G21" s="6" t="str">
        <f t="shared" ca="1" si="51"/>
        <v/>
      </c>
      <c r="H21" s="6" t="str">
        <f t="shared" ca="1" si="52"/>
        <v/>
      </c>
      <c r="J21" s="41" t="str">
        <f t="shared" ca="1" si="53"/>
        <v/>
      </c>
      <c r="K21" s="41" t="str">
        <f t="shared" ca="1" si="54"/>
        <v/>
      </c>
      <c r="L21" s="41" t="str">
        <f t="shared" si="55"/>
        <v/>
      </c>
      <c r="M21" s="60" t="str">
        <f t="shared" si="56"/>
        <v/>
      </c>
      <c r="N21" s="41" t="str">
        <f t="shared" ca="1" si="57"/>
        <v/>
      </c>
      <c r="O21" s="41" t="str">
        <f t="shared" ca="1" si="58"/>
        <v/>
      </c>
      <c r="P21" s="41" t="str">
        <f t="shared" si="59"/>
        <v/>
      </c>
      <c r="Q21" s="60" t="str">
        <f t="shared" ca="1" si="60"/>
        <v/>
      </c>
      <c r="R21" s="41" t="str">
        <f t="shared" ca="1" si="61"/>
        <v/>
      </c>
      <c r="S21" s="41" t="str">
        <f t="shared" si="62"/>
        <v/>
      </c>
      <c r="T21" s="41" t="str">
        <f t="shared" si="63"/>
        <v/>
      </c>
      <c r="U21" s="60" t="str">
        <f t="shared" ca="1" si="64"/>
        <v/>
      </c>
      <c r="W21" s="60" t="str">
        <f t="shared" si="65"/>
        <v/>
      </c>
    </row>
    <row r="22" spans="2:23" s="65" customFormat="1" x14ac:dyDescent="0.25">
      <c r="B22" s="77"/>
      <c r="C22" s="41" t="str">
        <f t="shared" ca="1" si="49"/>
        <v/>
      </c>
      <c r="D22" s="40" t="str">
        <f t="shared" ca="1" si="50"/>
        <v/>
      </c>
      <c r="E22" s="41" t="str">
        <f t="shared" ca="1" si="66"/>
        <v/>
      </c>
      <c r="F22" s="63" t="str">
        <f t="shared" ca="1" si="67"/>
        <v/>
      </c>
      <c r="G22" s="6" t="str">
        <f t="shared" ca="1" si="51"/>
        <v/>
      </c>
      <c r="H22" s="6" t="str">
        <f t="shared" ca="1" si="52"/>
        <v/>
      </c>
      <c r="J22" s="41" t="str">
        <f t="shared" ca="1" si="53"/>
        <v/>
      </c>
      <c r="K22" s="41" t="str">
        <f t="shared" ca="1" si="54"/>
        <v/>
      </c>
      <c r="L22" s="41" t="str">
        <f t="shared" si="55"/>
        <v/>
      </c>
      <c r="M22" s="60" t="str">
        <f t="shared" si="56"/>
        <v/>
      </c>
      <c r="N22" s="41" t="str">
        <f t="shared" ca="1" si="57"/>
        <v/>
      </c>
      <c r="O22" s="41" t="str">
        <f t="shared" ca="1" si="58"/>
        <v/>
      </c>
      <c r="P22" s="41" t="str">
        <f t="shared" si="59"/>
        <v/>
      </c>
      <c r="Q22" s="60" t="str">
        <f t="shared" ca="1" si="60"/>
        <v/>
      </c>
      <c r="R22" s="41" t="str">
        <f t="shared" ca="1" si="61"/>
        <v/>
      </c>
      <c r="S22" s="41" t="str">
        <f t="shared" si="62"/>
        <v/>
      </c>
      <c r="T22" s="41" t="str">
        <f t="shared" si="63"/>
        <v/>
      </c>
      <c r="U22" s="60" t="str">
        <f t="shared" ca="1" si="64"/>
        <v/>
      </c>
      <c r="W22" s="60" t="str">
        <f t="shared" si="65"/>
        <v/>
      </c>
    </row>
    <row r="23" spans="2:23" s="65" customFormat="1" x14ac:dyDescent="0.25">
      <c r="B23" s="77"/>
      <c r="C23" s="41" t="str">
        <f t="shared" ca="1" si="49"/>
        <v/>
      </c>
      <c r="D23" s="40" t="str">
        <f t="shared" ca="1" si="50"/>
        <v/>
      </c>
      <c r="E23" s="41" t="str">
        <f t="shared" ca="1" si="66"/>
        <v/>
      </c>
      <c r="F23" s="63" t="str">
        <f t="shared" ca="1" si="67"/>
        <v/>
      </c>
      <c r="G23" s="6" t="str">
        <f t="shared" ca="1" si="51"/>
        <v/>
      </c>
      <c r="H23" s="6" t="str">
        <f t="shared" ca="1" si="52"/>
        <v/>
      </c>
      <c r="J23" s="41" t="str">
        <f t="shared" ca="1" si="53"/>
        <v/>
      </c>
      <c r="K23" s="41" t="str">
        <f t="shared" ca="1" si="54"/>
        <v/>
      </c>
      <c r="L23" s="41" t="str">
        <f t="shared" si="55"/>
        <v/>
      </c>
      <c r="M23" s="60" t="str">
        <f t="shared" si="56"/>
        <v/>
      </c>
      <c r="N23" s="41" t="str">
        <f t="shared" ca="1" si="57"/>
        <v/>
      </c>
      <c r="O23" s="41" t="str">
        <f t="shared" ca="1" si="58"/>
        <v/>
      </c>
      <c r="P23" s="41" t="str">
        <f t="shared" si="59"/>
        <v/>
      </c>
      <c r="Q23" s="60" t="str">
        <f t="shared" ca="1" si="60"/>
        <v/>
      </c>
      <c r="R23" s="41" t="str">
        <f t="shared" ca="1" si="61"/>
        <v/>
      </c>
      <c r="S23" s="41" t="str">
        <f t="shared" si="62"/>
        <v/>
      </c>
      <c r="T23" s="41" t="str">
        <f t="shared" si="63"/>
        <v/>
      </c>
      <c r="U23" s="60" t="str">
        <f t="shared" ca="1" si="64"/>
        <v/>
      </c>
      <c r="W23" s="60" t="str">
        <f t="shared" si="65"/>
        <v/>
      </c>
    </row>
    <row r="24" spans="2:23" s="65" customFormat="1" x14ac:dyDescent="0.25">
      <c r="B24" s="77"/>
      <c r="C24" s="41" t="str">
        <f t="shared" ca="1" si="49"/>
        <v/>
      </c>
      <c r="D24" s="40" t="str">
        <f t="shared" ca="1" si="50"/>
        <v/>
      </c>
      <c r="E24" s="41" t="str">
        <f t="shared" ca="1" si="66"/>
        <v/>
      </c>
      <c r="F24" s="63" t="str">
        <f t="shared" ca="1" si="67"/>
        <v/>
      </c>
      <c r="G24" s="6" t="str">
        <f t="shared" ca="1" si="51"/>
        <v/>
      </c>
      <c r="H24" s="6" t="str">
        <f t="shared" ca="1" si="52"/>
        <v/>
      </c>
      <c r="J24" s="41" t="str">
        <f t="shared" ca="1" si="53"/>
        <v/>
      </c>
      <c r="K24" s="41" t="str">
        <f t="shared" ca="1" si="54"/>
        <v/>
      </c>
      <c r="L24" s="41" t="str">
        <f t="shared" si="55"/>
        <v/>
      </c>
      <c r="M24" s="60" t="str">
        <f t="shared" si="56"/>
        <v/>
      </c>
      <c r="N24" s="41" t="str">
        <f t="shared" ca="1" si="57"/>
        <v/>
      </c>
      <c r="O24" s="41" t="str">
        <f t="shared" ca="1" si="58"/>
        <v/>
      </c>
      <c r="P24" s="41" t="str">
        <f t="shared" si="59"/>
        <v/>
      </c>
      <c r="Q24" s="60" t="str">
        <f t="shared" ca="1" si="60"/>
        <v/>
      </c>
      <c r="R24" s="41" t="str">
        <f t="shared" ca="1" si="61"/>
        <v/>
      </c>
      <c r="S24" s="41" t="str">
        <f t="shared" si="62"/>
        <v/>
      </c>
      <c r="T24" s="41" t="str">
        <f t="shared" si="63"/>
        <v/>
      </c>
      <c r="U24" s="60" t="str">
        <f t="shared" ca="1" si="64"/>
        <v/>
      </c>
      <c r="W24" s="60" t="str">
        <f t="shared" si="65"/>
        <v/>
      </c>
    </row>
    <row r="25" spans="2:23" s="65" customFormat="1" x14ac:dyDescent="0.25">
      <c r="B25" s="77"/>
      <c r="C25" s="41" t="str">
        <f t="shared" ca="1" si="49"/>
        <v/>
      </c>
      <c r="D25" s="40" t="str">
        <f t="shared" ca="1" si="50"/>
        <v/>
      </c>
      <c r="E25" s="41" t="str">
        <f t="shared" ca="1" si="66"/>
        <v/>
      </c>
      <c r="F25" s="63" t="str">
        <f t="shared" ca="1" si="67"/>
        <v/>
      </c>
      <c r="G25" s="6" t="str">
        <f t="shared" ca="1" si="51"/>
        <v/>
      </c>
      <c r="H25" s="6" t="str">
        <f t="shared" ca="1" si="52"/>
        <v/>
      </c>
      <c r="J25" s="41" t="str">
        <f t="shared" ca="1" si="53"/>
        <v/>
      </c>
      <c r="K25" s="41" t="str">
        <f t="shared" ca="1" si="54"/>
        <v/>
      </c>
      <c r="L25" s="41" t="str">
        <f t="shared" si="55"/>
        <v/>
      </c>
      <c r="M25" s="60" t="str">
        <f t="shared" si="56"/>
        <v/>
      </c>
      <c r="N25" s="41" t="str">
        <f t="shared" ca="1" si="57"/>
        <v/>
      </c>
      <c r="O25" s="41" t="str">
        <f t="shared" ca="1" si="58"/>
        <v/>
      </c>
      <c r="P25" s="41" t="str">
        <f t="shared" si="59"/>
        <v/>
      </c>
      <c r="Q25" s="60" t="str">
        <f t="shared" ca="1" si="60"/>
        <v/>
      </c>
      <c r="R25" s="41" t="str">
        <f t="shared" ca="1" si="61"/>
        <v/>
      </c>
      <c r="S25" s="41" t="str">
        <f t="shared" si="62"/>
        <v/>
      </c>
      <c r="T25" s="41" t="str">
        <f t="shared" si="63"/>
        <v/>
      </c>
      <c r="U25" s="60" t="str">
        <f t="shared" ca="1" si="64"/>
        <v/>
      </c>
      <c r="W25" s="60" t="str">
        <f t="shared" si="65"/>
        <v/>
      </c>
    </row>
    <row r="26" spans="2:23" s="65" customFormat="1" x14ac:dyDescent="0.25">
      <c r="B26" s="77"/>
      <c r="C26" s="41" t="str">
        <f t="shared" ca="1" si="49"/>
        <v/>
      </c>
      <c r="D26" s="40" t="str">
        <f t="shared" ca="1" si="50"/>
        <v/>
      </c>
      <c r="E26" s="41" t="str">
        <f t="shared" ca="1" si="66"/>
        <v/>
      </c>
      <c r="F26" s="63" t="str">
        <f t="shared" ca="1" si="67"/>
        <v/>
      </c>
      <c r="G26" s="6" t="str">
        <f t="shared" ca="1" si="51"/>
        <v/>
      </c>
      <c r="H26" s="6" t="str">
        <f t="shared" ca="1" si="52"/>
        <v/>
      </c>
      <c r="J26" s="41" t="str">
        <f t="shared" ca="1" si="53"/>
        <v/>
      </c>
      <c r="K26" s="41" t="str">
        <f t="shared" ca="1" si="54"/>
        <v/>
      </c>
      <c r="L26" s="41" t="str">
        <f t="shared" si="55"/>
        <v/>
      </c>
      <c r="M26" s="60" t="str">
        <f t="shared" si="56"/>
        <v/>
      </c>
      <c r="N26" s="41" t="str">
        <f t="shared" ca="1" si="57"/>
        <v/>
      </c>
      <c r="O26" s="41" t="str">
        <f t="shared" ca="1" si="58"/>
        <v/>
      </c>
      <c r="P26" s="41" t="str">
        <f t="shared" si="59"/>
        <v/>
      </c>
      <c r="Q26" s="60" t="str">
        <f t="shared" ca="1" si="60"/>
        <v/>
      </c>
      <c r="R26" s="41" t="str">
        <f t="shared" ca="1" si="61"/>
        <v/>
      </c>
      <c r="S26" s="41" t="str">
        <f t="shared" si="62"/>
        <v/>
      </c>
      <c r="T26" s="41" t="str">
        <f t="shared" si="63"/>
        <v/>
      </c>
      <c r="U26" s="60" t="str">
        <f t="shared" ca="1" si="64"/>
        <v/>
      </c>
      <c r="W26" s="60" t="str">
        <f t="shared" si="65"/>
        <v/>
      </c>
    </row>
    <row r="27" spans="2:23" s="65" customFormat="1" x14ac:dyDescent="0.25">
      <c r="B27" s="77"/>
      <c r="C27" s="41" t="str">
        <f t="shared" ca="1" si="49"/>
        <v/>
      </c>
      <c r="D27" s="40" t="str">
        <f t="shared" ca="1" si="50"/>
        <v/>
      </c>
      <c r="E27" s="41" t="str">
        <f t="shared" ca="1" si="66"/>
        <v/>
      </c>
      <c r="F27" s="63" t="str">
        <f t="shared" ca="1" si="67"/>
        <v/>
      </c>
      <c r="G27" s="6" t="str">
        <f t="shared" ca="1" si="51"/>
        <v/>
      </c>
      <c r="H27" s="6" t="str">
        <f t="shared" ca="1" si="52"/>
        <v/>
      </c>
      <c r="J27" s="41" t="str">
        <f t="shared" ca="1" si="53"/>
        <v/>
      </c>
      <c r="K27" s="41" t="str">
        <f t="shared" ca="1" si="54"/>
        <v/>
      </c>
      <c r="L27" s="41" t="str">
        <f t="shared" si="55"/>
        <v/>
      </c>
      <c r="M27" s="60" t="str">
        <f t="shared" si="56"/>
        <v/>
      </c>
      <c r="N27" s="41" t="str">
        <f t="shared" ca="1" si="57"/>
        <v/>
      </c>
      <c r="O27" s="41" t="str">
        <f t="shared" ca="1" si="58"/>
        <v/>
      </c>
      <c r="P27" s="41" t="str">
        <f t="shared" si="59"/>
        <v/>
      </c>
      <c r="Q27" s="60" t="str">
        <f t="shared" ca="1" si="60"/>
        <v/>
      </c>
      <c r="R27" s="41" t="str">
        <f t="shared" ca="1" si="61"/>
        <v/>
      </c>
      <c r="S27" s="41" t="str">
        <f t="shared" si="62"/>
        <v/>
      </c>
      <c r="T27" s="41" t="str">
        <f t="shared" si="63"/>
        <v/>
      </c>
      <c r="U27" s="60" t="str">
        <f t="shared" ca="1" si="64"/>
        <v/>
      </c>
      <c r="W27" s="60" t="str">
        <f t="shared" si="65"/>
        <v/>
      </c>
    </row>
    <row r="28" spans="2:23" s="65" customFormat="1" x14ac:dyDescent="0.25">
      <c r="B28" s="77"/>
      <c r="C28" s="41" t="str">
        <f t="shared" ca="1" si="49"/>
        <v/>
      </c>
      <c r="D28" s="40" t="str">
        <f t="shared" ca="1" si="50"/>
        <v/>
      </c>
      <c r="E28" s="41" t="str">
        <f t="shared" ca="1" si="66"/>
        <v/>
      </c>
      <c r="F28" s="63" t="str">
        <f t="shared" ca="1" si="67"/>
        <v/>
      </c>
      <c r="G28" s="6" t="str">
        <f t="shared" ca="1" si="51"/>
        <v/>
      </c>
      <c r="H28" s="6" t="str">
        <f t="shared" ca="1" si="52"/>
        <v/>
      </c>
      <c r="J28" s="41" t="str">
        <f t="shared" ca="1" si="53"/>
        <v/>
      </c>
      <c r="K28" s="41" t="str">
        <f t="shared" ca="1" si="54"/>
        <v/>
      </c>
      <c r="L28" s="41" t="str">
        <f t="shared" si="55"/>
        <v/>
      </c>
      <c r="M28" s="60" t="str">
        <f t="shared" si="56"/>
        <v/>
      </c>
      <c r="N28" s="41" t="str">
        <f t="shared" ca="1" si="57"/>
        <v/>
      </c>
      <c r="O28" s="41" t="str">
        <f t="shared" ca="1" si="58"/>
        <v/>
      </c>
      <c r="P28" s="41" t="str">
        <f t="shared" si="59"/>
        <v/>
      </c>
      <c r="Q28" s="60" t="str">
        <f t="shared" ca="1" si="60"/>
        <v/>
      </c>
      <c r="R28" s="41" t="str">
        <f t="shared" ca="1" si="61"/>
        <v/>
      </c>
      <c r="S28" s="41" t="str">
        <f t="shared" si="62"/>
        <v/>
      </c>
      <c r="T28" s="41" t="str">
        <f t="shared" si="63"/>
        <v/>
      </c>
      <c r="U28" s="60" t="str">
        <f t="shared" ca="1" si="64"/>
        <v/>
      </c>
      <c r="W28" s="60" t="str">
        <f t="shared" si="65"/>
        <v/>
      </c>
    </row>
    <row r="29" spans="2:23" s="65" customFormat="1" x14ac:dyDescent="0.25">
      <c r="B29" s="77"/>
      <c r="C29" s="41" t="str">
        <f t="shared" ca="1" si="49"/>
        <v/>
      </c>
      <c r="D29" s="40" t="str">
        <f t="shared" ca="1" si="50"/>
        <v/>
      </c>
      <c r="E29" s="41" t="str">
        <f t="shared" ca="1" si="66"/>
        <v/>
      </c>
      <c r="F29" s="63" t="str">
        <f t="shared" ca="1" si="67"/>
        <v/>
      </c>
      <c r="G29" s="6" t="str">
        <f t="shared" ca="1" si="51"/>
        <v/>
      </c>
      <c r="H29" s="6" t="str">
        <f t="shared" ca="1" si="52"/>
        <v/>
      </c>
      <c r="J29" s="41" t="str">
        <f t="shared" ca="1" si="53"/>
        <v/>
      </c>
      <c r="K29" s="41" t="str">
        <f t="shared" ca="1" si="54"/>
        <v/>
      </c>
      <c r="L29" s="41" t="str">
        <f t="shared" si="55"/>
        <v/>
      </c>
      <c r="M29" s="60" t="str">
        <f t="shared" si="56"/>
        <v/>
      </c>
      <c r="N29" s="41" t="str">
        <f t="shared" ca="1" si="57"/>
        <v/>
      </c>
      <c r="O29" s="41" t="str">
        <f t="shared" ca="1" si="58"/>
        <v/>
      </c>
      <c r="P29" s="41" t="str">
        <f t="shared" si="59"/>
        <v/>
      </c>
      <c r="Q29" s="60" t="str">
        <f t="shared" ca="1" si="60"/>
        <v/>
      </c>
      <c r="R29" s="41" t="str">
        <f t="shared" ca="1" si="61"/>
        <v/>
      </c>
      <c r="S29" s="41" t="str">
        <f t="shared" si="62"/>
        <v/>
      </c>
      <c r="T29" s="41" t="str">
        <f t="shared" si="63"/>
        <v/>
      </c>
      <c r="U29" s="60" t="str">
        <f t="shared" ca="1" si="64"/>
        <v/>
      </c>
      <c r="W29" s="60" t="str">
        <f t="shared" si="65"/>
        <v/>
      </c>
    </row>
    <row r="30" spans="2:23" s="65" customFormat="1" x14ac:dyDescent="0.25">
      <c r="B30" s="77"/>
      <c r="C30" s="41" t="str">
        <f t="shared" ca="1" si="49"/>
        <v/>
      </c>
      <c r="D30" s="40" t="str">
        <f t="shared" ca="1" si="50"/>
        <v/>
      </c>
      <c r="E30" s="41" t="str">
        <f t="shared" ca="1" si="66"/>
        <v/>
      </c>
      <c r="F30" s="63" t="str">
        <f t="shared" ca="1" si="67"/>
        <v/>
      </c>
      <c r="G30" s="6" t="str">
        <f t="shared" ca="1" si="51"/>
        <v/>
      </c>
      <c r="H30" s="6" t="str">
        <f t="shared" ca="1" si="52"/>
        <v/>
      </c>
      <c r="J30" s="41" t="str">
        <f t="shared" ca="1" si="53"/>
        <v/>
      </c>
      <c r="K30" s="41" t="str">
        <f t="shared" ca="1" si="54"/>
        <v/>
      </c>
      <c r="L30" s="41" t="str">
        <f t="shared" si="55"/>
        <v/>
      </c>
      <c r="M30" s="60" t="str">
        <f t="shared" si="56"/>
        <v/>
      </c>
      <c r="N30" s="41" t="str">
        <f t="shared" ca="1" si="57"/>
        <v/>
      </c>
      <c r="O30" s="41" t="str">
        <f t="shared" ca="1" si="58"/>
        <v/>
      </c>
      <c r="P30" s="41" t="str">
        <f t="shared" si="59"/>
        <v/>
      </c>
      <c r="Q30" s="60" t="str">
        <f t="shared" ca="1" si="60"/>
        <v/>
      </c>
      <c r="R30" s="41" t="str">
        <f t="shared" ca="1" si="61"/>
        <v/>
      </c>
      <c r="S30" s="41" t="str">
        <f t="shared" si="62"/>
        <v/>
      </c>
      <c r="T30" s="41" t="str">
        <f t="shared" si="63"/>
        <v/>
      </c>
      <c r="U30" s="60" t="str">
        <f t="shared" ca="1" si="64"/>
        <v/>
      </c>
      <c r="W30" s="60" t="str">
        <f t="shared" si="65"/>
        <v/>
      </c>
    </row>
    <row r="31" spans="2:23" s="84" customFormat="1" ht="20.25" thickBot="1" x14ac:dyDescent="0.35">
      <c r="B31" s="85"/>
      <c r="C31" s="86"/>
      <c r="D31" s="87"/>
      <c r="E31" s="87"/>
      <c r="F31" s="86"/>
      <c r="G31" s="88"/>
      <c r="H31" s="88"/>
      <c r="I31" s="88"/>
    </row>
    <row r="32" spans="2:23" ht="15.75" thickTop="1" x14ac:dyDescent="0.25"/>
  </sheetData>
  <sortState ref="A4:H12">
    <sortCondition descending="1" ref="F4:F12"/>
  </sortState>
  <mergeCells count="6">
    <mergeCell ref="E2:H2"/>
    <mergeCell ref="W3:X3"/>
    <mergeCell ref="J2:M2"/>
    <mergeCell ref="N2:Q2"/>
    <mergeCell ref="R2:U2"/>
    <mergeCell ref="W2:X2"/>
  </mergeCells>
  <conditionalFormatting sqref="W12 T12:U12 P12:Q12 L12:M12 L14:M16 P14:Q16 T14:U16 W14:W16">
    <cfRule type="cellIs" dxfId="25" priority="32" operator="lessThan">
      <formula>0</formula>
    </cfRule>
  </conditionalFormatting>
  <conditionalFormatting sqref="W13 T13:U13 P13:Q13 L13:M13">
    <cfRule type="cellIs" dxfId="24" priority="14" operator="lessThan">
      <formula>0</formula>
    </cfRule>
  </conditionalFormatting>
  <conditionalFormatting sqref="W17 T17:U17 P17:Q17 L17:M17">
    <cfRule type="cellIs" dxfId="23" priority="13" operator="lessThan">
      <formula>0</formula>
    </cfRule>
  </conditionalFormatting>
  <conditionalFormatting sqref="W20 T20:U20 P20:Q20 L20:M20">
    <cfRule type="cellIs" dxfId="22" priority="12" operator="lessThan">
      <formula>0</formula>
    </cfRule>
  </conditionalFormatting>
  <conditionalFormatting sqref="W19 T19:U19 P19:Q19 L19:M19">
    <cfRule type="cellIs" dxfId="21" priority="11" operator="lessThan">
      <formula>0</formula>
    </cfRule>
  </conditionalFormatting>
  <conditionalFormatting sqref="W18 T18:U18 P18:Q18 L18:M18">
    <cfRule type="cellIs" dxfId="20" priority="10" operator="lessThan">
      <formula>0</formula>
    </cfRule>
  </conditionalFormatting>
  <conditionalFormatting sqref="W4 T4:U4 P4:Q4 L4:M4">
    <cfRule type="cellIs" dxfId="19" priority="9" operator="lessThan">
      <formula>0</formula>
    </cfRule>
  </conditionalFormatting>
  <conditionalFormatting sqref="W5 T5:U5 P5:Q5 L5:M5">
    <cfRule type="cellIs" dxfId="18" priority="8" operator="lessThan">
      <formula>0</formula>
    </cfRule>
  </conditionalFormatting>
  <conditionalFormatting sqref="W6 T6:U6 P6:Q6 L6:M6">
    <cfRule type="cellIs" dxfId="17" priority="7" operator="lessThan">
      <formula>0</formula>
    </cfRule>
  </conditionalFormatting>
  <conditionalFormatting sqref="W7 T7:U7 P7:Q7 L7:M7">
    <cfRule type="cellIs" dxfId="16" priority="6" operator="lessThan">
      <formula>0</formula>
    </cfRule>
  </conditionalFormatting>
  <conditionalFormatting sqref="W8 T8:U8 P8:Q8 L8:M8">
    <cfRule type="cellIs" dxfId="15" priority="5" operator="lessThan">
      <formula>0</formula>
    </cfRule>
  </conditionalFormatting>
  <conditionalFormatting sqref="W9 T9:U9 P9:Q9 L9:M9">
    <cfRule type="cellIs" dxfId="14" priority="4" operator="lessThan">
      <formula>0</formula>
    </cfRule>
  </conditionalFormatting>
  <conditionalFormatting sqref="W10 T10:U10 P10:Q10 L10:M10">
    <cfRule type="cellIs" dxfId="13" priority="3" operator="lessThan">
      <formula>0</formula>
    </cfRule>
  </conditionalFormatting>
  <conditionalFormatting sqref="W11 T11:U11 P11:Q11 L11:M11">
    <cfRule type="cellIs" dxfId="12" priority="2" operator="lessThan">
      <formula>0</formula>
    </cfRule>
  </conditionalFormatting>
  <conditionalFormatting sqref="W21:W30 T21:U30 P21:Q30 L21:M30">
    <cfRule type="cellIs" dxfId="11" priority="1" operator="lessThan">
      <formula>0</formula>
    </cfRule>
  </conditionalFormatting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A2" workbookViewId="0">
      <selection activeCell="A10" sqref="A10:XFD10"/>
    </sheetView>
  </sheetViews>
  <sheetFormatPr defaultRowHeight="15" x14ac:dyDescent="0.25"/>
  <cols>
    <col min="1" max="1" width="7.7109375" style="75" customWidth="1"/>
    <col min="2" max="2" width="11.140625" style="65" customWidth="1"/>
    <col min="3" max="3" width="7.42578125" style="65" customWidth="1"/>
    <col min="4" max="4" width="7.140625" style="65" customWidth="1"/>
    <col min="5" max="5" width="8" style="7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7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71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74" t="s">
        <v>12</v>
      </c>
      <c r="S3" s="117" t="s">
        <v>8</v>
      </c>
      <c r="T3" s="118"/>
      <c r="U3" s="119"/>
      <c r="V3" s="117" t="s">
        <v>25</v>
      </c>
      <c r="W3" s="119"/>
      <c r="X3" s="74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74" t="s">
        <v>29</v>
      </c>
      <c r="S4" s="10" t="s">
        <v>14</v>
      </c>
      <c r="T4" s="12" t="s">
        <v>6</v>
      </c>
      <c r="U4" s="12" t="s">
        <v>7</v>
      </c>
      <c r="V4" s="76" t="s">
        <v>14</v>
      </c>
      <c r="W4" s="12" t="s">
        <v>7</v>
      </c>
      <c r="X4" s="74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5" t="s">
        <v>35</v>
      </c>
      <c r="B5" s="8">
        <v>41214</v>
      </c>
      <c r="C5" s="95" t="s">
        <v>80</v>
      </c>
      <c r="D5" s="18">
        <v>6</v>
      </c>
      <c r="E5" s="18">
        <v>1</v>
      </c>
      <c r="F5" s="14">
        <v>50</v>
      </c>
      <c r="H5" s="2">
        <f t="shared" ref="H5" si="0">IF(E5=S5,F5/2*MIN(T5,42),0)*X5</f>
        <v>0</v>
      </c>
      <c r="I5" s="2">
        <f t="shared" ref="I5" si="1">IF(E5=S5,G5/2*MIN(U5,22),IF(E5=V5,G5/2*MIN(W5,22),0))*X5</f>
        <v>0</v>
      </c>
      <c r="J5" s="18">
        <v>6</v>
      </c>
      <c r="K5" s="14">
        <v>50</v>
      </c>
      <c r="M5" s="2">
        <f t="shared" ref="M5" si="2">IF(J5=S5,K5/2*MIN(T5,42),0)*X5</f>
        <v>0</v>
      </c>
      <c r="N5" s="2">
        <f t="shared" ref="N5" si="3">IF(J5=S5,L5/2*MIN(U5,22),IF(J5=V5,L5/2*MIN(W5,22),0))*X5</f>
        <v>0</v>
      </c>
      <c r="O5" s="16">
        <f t="shared" ref="O5" si="4">F5+G5+K5+L5</f>
        <v>100</v>
      </c>
      <c r="P5" s="2">
        <f t="shared" ref="P5" si="5">(H5+I5+M5+N5)</f>
        <v>0</v>
      </c>
      <c r="Q5" s="18">
        <f t="shared" ref="Q5" si="6">IF(B5&gt;1/1/2000,1,0)</f>
        <v>1</v>
      </c>
      <c r="R5" s="6">
        <f t="shared" ref="R5" si="7">IF(P5&gt;O5,1,0)</f>
        <v>0</v>
      </c>
      <c r="S5" s="18">
        <v>4</v>
      </c>
      <c r="T5" s="2">
        <v>24.8</v>
      </c>
      <c r="U5" s="2">
        <v>11.8</v>
      </c>
      <c r="V5" s="18">
        <v>6</v>
      </c>
      <c r="W5" s="2">
        <v>6.4</v>
      </c>
      <c r="X5" s="46">
        <v>1</v>
      </c>
      <c r="Y5" s="41"/>
    </row>
    <row r="6" spans="1:42" x14ac:dyDescent="0.25">
      <c r="A6" s="75" t="s">
        <v>34</v>
      </c>
      <c r="B6" s="8">
        <v>41215</v>
      </c>
      <c r="C6" s="75" t="s">
        <v>80</v>
      </c>
      <c r="D6" s="18">
        <v>9</v>
      </c>
      <c r="E6" s="18">
        <v>2</v>
      </c>
      <c r="F6" s="14">
        <v>50</v>
      </c>
      <c r="H6" s="2">
        <f t="shared" ref="H6:H24" si="8">IF(E6=S6,F6/2*MIN(T6,42),0)*X6</f>
        <v>0</v>
      </c>
      <c r="I6" s="2">
        <f t="shared" ref="I6:I24" si="9">IF(E6=S6,G6/2*MIN(U6,22),IF(E6=V6,G6/2*MIN(W6,22),0))*X6</f>
        <v>0</v>
      </c>
      <c r="J6" s="18">
        <v>8</v>
      </c>
      <c r="K6" s="14">
        <v>50</v>
      </c>
      <c r="M6" s="2">
        <f t="shared" ref="M6:M24" si="10">IF(J6=S6,K6/2*MIN(T6,42),0)*X6</f>
        <v>0</v>
      </c>
      <c r="N6" s="2">
        <f t="shared" ref="N6:N24" si="11">IF(J6=S6,L6/2*MIN(U6,22),IF(J6=V6,L6/2*MIN(W6,22),0))*X6</f>
        <v>0</v>
      </c>
      <c r="O6" s="16">
        <v>100</v>
      </c>
      <c r="P6" s="2">
        <f t="shared" ref="P6:P24" si="12">(H6+I6+M6+N6)</f>
        <v>0</v>
      </c>
      <c r="Q6" s="18">
        <f t="shared" ref="Q6:Q24" si="13">IF(B6&gt;1/1/2000,1,0)</f>
        <v>1</v>
      </c>
      <c r="R6" s="6">
        <f t="shared" ref="R6:R24" si="14">IF(P6&gt;O6,1,0)</f>
        <v>0</v>
      </c>
      <c r="S6" s="18">
        <v>6</v>
      </c>
      <c r="T6" s="2">
        <v>5.4</v>
      </c>
      <c r="U6" s="2">
        <v>3.6</v>
      </c>
      <c r="V6" s="18">
        <v>2</v>
      </c>
      <c r="W6" s="2">
        <v>5.8</v>
      </c>
      <c r="X6" s="46">
        <v>1</v>
      </c>
      <c r="Y6" s="41"/>
    </row>
    <row r="7" spans="1:42" x14ac:dyDescent="0.25">
      <c r="A7" s="99" t="s">
        <v>35</v>
      </c>
      <c r="B7" s="8">
        <v>41216</v>
      </c>
      <c r="C7" s="99" t="s">
        <v>80</v>
      </c>
      <c r="D7" s="18">
        <v>7</v>
      </c>
      <c r="E7" s="18">
        <v>2</v>
      </c>
      <c r="F7" s="14">
        <v>50</v>
      </c>
      <c r="H7" s="2">
        <f t="shared" si="8"/>
        <v>0</v>
      </c>
      <c r="I7" s="2">
        <f t="shared" si="9"/>
        <v>0</v>
      </c>
      <c r="J7" s="18">
        <v>6</v>
      </c>
      <c r="K7" s="14">
        <v>50</v>
      </c>
      <c r="M7" s="2">
        <f t="shared" si="10"/>
        <v>0</v>
      </c>
      <c r="N7" s="2">
        <f t="shared" si="11"/>
        <v>0</v>
      </c>
      <c r="O7" s="16">
        <f t="shared" ref="O7:O8" si="15">F7+G7+K7+L7</f>
        <v>100</v>
      </c>
      <c r="P7" s="2">
        <f t="shared" si="12"/>
        <v>0</v>
      </c>
      <c r="Q7" s="18">
        <f t="shared" si="13"/>
        <v>1</v>
      </c>
      <c r="R7" s="6">
        <f t="shared" si="14"/>
        <v>0</v>
      </c>
      <c r="S7" s="18">
        <v>11</v>
      </c>
      <c r="T7" s="2">
        <v>15.8</v>
      </c>
      <c r="U7" s="2">
        <v>7.4</v>
      </c>
      <c r="V7" s="18">
        <v>13</v>
      </c>
      <c r="W7" s="2">
        <v>5.8</v>
      </c>
      <c r="X7" s="46">
        <v>1</v>
      </c>
      <c r="Y7" s="41"/>
    </row>
    <row r="8" spans="1:42" x14ac:dyDescent="0.25">
      <c r="A8" s="99" t="s">
        <v>34</v>
      </c>
      <c r="B8" s="8">
        <v>41216</v>
      </c>
      <c r="C8" s="99" t="s">
        <v>80</v>
      </c>
      <c r="D8" s="18">
        <v>8</v>
      </c>
      <c r="E8" s="18">
        <v>6</v>
      </c>
      <c r="F8" s="14">
        <v>50</v>
      </c>
      <c r="G8" s="14">
        <v>50</v>
      </c>
      <c r="H8" s="2">
        <f t="shared" si="8"/>
        <v>0</v>
      </c>
      <c r="I8" s="2">
        <f t="shared" si="9"/>
        <v>0</v>
      </c>
      <c r="J8" s="18"/>
      <c r="K8" s="14"/>
      <c r="M8" s="2">
        <f t="shared" si="10"/>
        <v>0</v>
      </c>
      <c r="N8" s="2">
        <f t="shared" si="11"/>
        <v>0</v>
      </c>
      <c r="O8" s="16">
        <f t="shared" si="15"/>
        <v>100</v>
      </c>
      <c r="P8" s="2">
        <f t="shared" si="12"/>
        <v>0</v>
      </c>
      <c r="Q8" s="18">
        <f t="shared" si="13"/>
        <v>1</v>
      </c>
      <c r="R8" s="6">
        <f t="shared" si="14"/>
        <v>0</v>
      </c>
      <c r="S8" s="18">
        <v>4</v>
      </c>
      <c r="T8" s="2">
        <v>4.5999999999999996</v>
      </c>
      <c r="U8" s="2">
        <v>3.4</v>
      </c>
      <c r="V8" s="18">
        <v>3</v>
      </c>
      <c r="W8" s="2">
        <v>12.6</v>
      </c>
      <c r="X8" s="46">
        <v>1</v>
      </c>
      <c r="Y8" s="41"/>
    </row>
    <row r="9" spans="1:42" x14ac:dyDescent="0.25">
      <c r="A9" s="75" t="s">
        <v>37</v>
      </c>
      <c r="B9" s="8">
        <v>41216</v>
      </c>
      <c r="C9" s="75" t="s">
        <v>80</v>
      </c>
      <c r="D9" s="18">
        <v>9</v>
      </c>
      <c r="E9" s="18">
        <v>10</v>
      </c>
      <c r="F9" s="14">
        <v>50</v>
      </c>
      <c r="G9" s="14">
        <v>50</v>
      </c>
      <c r="H9" s="2">
        <f t="shared" si="8"/>
        <v>0</v>
      </c>
      <c r="I9" s="2">
        <f t="shared" si="9"/>
        <v>0</v>
      </c>
      <c r="J9" s="18"/>
      <c r="K9" s="14"/>
      <c r="M9" s="2">
        <f t="shared" si="10"/>
        <v>0</v>
      </c>
      <c r="N9" s="2">
        <f t="shared" si="11"/>
        <v>0</v>
      </c>
      <c r="O9" s="16">
        <f t="shared" ref="O9:O24" si="16">F9+G9+K9+L9</f>
        <v>100</v>
      </c>
      <c r="P9" s="2">
        <f t="shared" si="12"/>
        <v>0</v>
      </c>
      <c r="Q9" s="18">
        <f t="shared" si="13"/>
        <v>1</v>
      </c>
      <c r="R9" s="6">
        <f t="shared" si="14"/>
        <v>0</v>
      </c>
      <c r="S9" s="18">
        <v>7</v>
      </c>
      <c r="T9" s="2">
        <v>36.6</v>
      </c>
      <c r="U9" s="2">
        <v>12.2</v>
      </c>
      <c r="V9" s="18">
        <v>1</v>
      </c>
      <c r="W9" s="2">
        <v>4.2</v>
      </c>
      <c r="X9" s="46">
        <v>1</v>
      </c>
      <c r="Y9" s="41"/>
    </row>
    <row r="10" spans="1:42" x14ac:dyDescent="0.25">
      <c r="A10" s="75" t="s">
        <v>38</v>
      </c>
      <c r="B10" s="8">
        <v>41216</v>
      </c>
      <c r="C10" s="75" t="s">
        <v>80</v>
      </c>
      <c r="D10" s="18">
        <v>10</v>
      </c>
      <c r="E10" s="18">
        <v>9</v>
      </c>
      <c r="F10" s="14">
        <v>50</v>
      </c>
      <c r="H10" s="2">
        <f t="shared" si="8"/>
        <v>745</v>
      </c>
      <c r="I10" s="2">
        <f t="shared" si="9"/>
        <v>0</v>
      </c>
      <c r="J10" s="18">
        <v>12</v>
      </c>
      <c r="K10" s="14">
        <v>50</v>
      </c>
      <c r="M10" s="2">
        <f t="shared" si="10"/>
        <v>0</v>
      </c>
      <c r="N10" s="2">
        <f t="shared" si="11"/>
        <v>0</v>
      </c>
      <c r="O10" s="16">
        <f t="shared" si="16"/>
        <v>100</v>
      </c>
      <c r="P10" s="2">
        <f t="shared" si="12"/>
        <v>745</v>
      </c>
      <c r="Q10" s="18">
        <f t="shared" si="13"/>
        <v>1</v>
      </c>
      <c r="R10" s="6">
        <f t="shared" si="14"/>
        <v>1</v>
      </c>
      <c r="S10" s="18">
        <v>9</v>
      </c>
      <c r="T10" s="2">
        <v>29.8</v>
      </c>
      <c r="U10" s="2">
        <v>13.2</v>
      </c>
      <c r="V10" s="18">
        <v>7</v>
      </c>
      <c r="W10" s="2">
        <v>6.4</v>
      </c>
      <c r="X10" s="46">
        <v>1</v>
      </c>
      <c r="Y10" s="41"/>
    </row>
    <row r="11" spans="1:42" x14ac:dyDescent="0.25">
      <c r="A11" s="75" t="s">
        <v>39</v>
      </c>
      <c r="B11" s="8">
        <v>41216</v>
      </c>
      <c r="C11" s="75" t="s">
        <v>80</v>
      </c>
      <c r="D11" s="18">
        <v>11</v>
      </c>
      <c r="E11" s="18">
        <v>1</v>
      </c>
      <c r="F11" s="14">
        <v>50</v>
      </c>
      <c r="G11" s="14">
        <v>50</v>
      </c>
      <c r="H11" s="2">
        <f t="shared" si="8"/>
        <v>0</v>
      </c>
      <c r="I11" s="2">
        <f t="shared" si="9"/>
        <v>0</v>
      </c>
      <c r="J11" s="18"/>
      <c r="K11" s="14"/>
      <c r="M11" s="2">
        <f t="shared" si="10"/>
        <v>0</v>
      </c>
      <c r="N11" s="2">
        <f t="shared" si="11"/>
        <v>0</v>
      </c>
      <c r="O11" s="16">
        <f t="shared" si="16"/>
        <v>100</v>
      </c>
      <c r="P11" s="2">
        <f t="shared" si="12"/>
        <v>0</v>
      </c>
      <c r="Q11" s="18">
        <f t="shared" si="13"/>
        <v>1</v>
      </c>
      <c r="R11" s="6">
        <f t="shared" si="14"/>
        <v>0</v>
      </c>
      <c r="S11" s="18">
        <v>2</v>
      </c>
      <c r="T11" s="2">
        <v>5.6</v>
      </c>
      <c r="U11" s="2">
        <v>3</v>
      </c>
      <c r="V11" s="18">
        <v>5</v>
      </c>
      <c r="W11" s="2">
        <v>6.6</v>
      </c>
      <c r="X11" s="46">
        <v>1</v>
      </c>
      <c r="Y11" s="41"/>
    </row>
    <row r="12" spans="1:42" x14ac:dyDescent="0.25">
      <c r="A12" s="75" t="s">
        <v>40</v>
      </c>
      <c r="B12" s="8"/>
      <c r="C12" s="75"/>
      <c r="D12" s="18"/>
      <c r="E12" s="18"/>
      <c r="H12" s="2">
        <f t="shared" si="8"/>
        <v>0</v>
      </c>
      <c r="I12" s="2">
        <f t="shared" si="9"/>
        <v>0</v>
      </c>
      <c r="J12" s="18"/>
      <c r="K12" s="14"/>
      <c r="M12" s="2">
        <f t="shared" si="10"/>
        <v>0</v>
      </c>
      <c r="N12" s="2">
        <f t="shared" si="11"/>
        <v>0</v>
      </c>
      <c r="O12" s="16">
        <f t="shared" si="16"/>
        <v>0</v>
      </c>
      <c r="P12" s="2">
        <f t="shared" si="12"/>
        <v>0</v>
      </c>
      <c r="Q12" s="18">
        <f t="shared" si="13"/>
        <v>0</v>
      </c>
      <c r="R12" s="6">
        <f t="shared" si="14"/>
        <v>0</v>
      </c>
      <c r="S12" s="18"/>
      <c r="V12" s="18"/>
      <c r="X12" s="46">
        <v>1</v>
      </c>
      <c r="Y12" s="41"/>
    </row>
    <row r="13" spans="1:42" x14ac:dyDescent="0.25">
      <c r="A13" s="75" t="s">
        <v>41</v>
      </c>
      <c r="B13" s="8"/>
      <c r="C13" s="75"/>
      <c r="D13" s="18"/>
      <c r="E13" s="18"/>
      <c r="H13" s="2">
        <f t="shared" si="8"/>
        <v>0</v>
      </c>
      <c r="I13" s="2">
        <f t="shared" si="9"/>
        <v>0</v>
      </c>
      <c r="J13" s="18"/>
      <c r="K13" s="14"/>
      <c r="M13" s="2">
        <f t="shared" si="10"/>
        <v>0</v>
      </c>
      <c r="N13" s="2">
        <f t="shared" si="11"/>
        <v>0</v>
      </c>
      <c r="O13" s="16">
        <f t="shared" si="16"/>
        <v>0</v>
      </c>
      <c r="P13" s="2">
        <f t="shared" si="12"/>
        <v>0</v>
      </c>
      <c r="Q13" s="18">
        <f t="shared" si="13"/>
        <v>0</v>
      </c>
      <c r="R13" s="6">
        <f t="shared" si="14"/>
        <v>0</v>
      </c>
      <c r="S13" s="18"/>
      <c r="V13" s="18"/>
      <c r="X13" s="46">
        <v>1</v>
      </c>
      <c r="Y13" s="41"/>
    </row>
    <row r="14" spans="1:42" x14ac:dyDescent="0.25">
      <c r="A14" s="75" t="s">
        <v>42</v>
      </c>
      <c r="B14" s="8"/>
      <c r="C14" s="75"/>
      <c r="D14" s="18"/>
      <c r="E14" s="18"/>
      <c r="H14" s="2">
        <f t="shared" si="8"/>
        <v>0</v>
      </c>
      <c r="I14" s="2">
        <f t="shared" si="9"/>
        <v>0</v>
      </c>
      <c r="J14" s="18"/>
      <c r="K14" s="14"/>
      <c r="M14" s="2">
        <f t="shared" si="10"/>
        <v>0</v>
      </c>
      <c r="N14" s="2">
        <f t="shared" si="11"/>
        <v>0</v>
      </c>
      <c r="O14" s="16">
        <f t="shared" si="16"/>
        <v>0</v>
      </c>
      <c r="P14" s="2">
        <f t="shared" si="12"/>
        <v>0</v>
      </c>
      <c r="Q14" s="18">
        <f t="shared" si="13"/>
        <v>0</v>
      </c>
      <c r="R14" s="6">
        <f t="shared" si="14"/>
        <v>0</v>
      </c>
      <c r="S14" s="18"/>
      <c r="V14" s="18"/>
      <c r="X14" s="46">
        <v>1</v>
      </c>
      <c r="Y14" s="41"/>
    </row>
    <row r="15" spans="1:42" x14ac:dyDescent="0.25">
      <c r="A15" s="75" t="s">
        <v>43</v>
      </c>
      <c r="B15" s="8"/>
      <c r="C15" s="75"/>
      <c r="D15" s="18"/>
      <c r="E15" s="18"/>
      <c r="H15" s="2">
        <f t="shared" si="8"/>
        <v>0</v>
      </c>
      <c r="I15" s="2">
        <f t="shared" si="9"/>
        <v>0</v>
      </c>
      <c r="J15" s="18"/>
      <c r="K15" s="14"/>
      <c r="M15" s="2">
        <f t="shared" si="10"/>
        <v>0</v>
      </c>
      <c r="N15" s="2">
        <f t="shared" si="11"/>
        <v>0</v>
      </c>
      <c r="O15" s="16">
        <f t="shared" si="16"/>
        <v>0</v>
      </c>
      <c r="P15" s="2">
        <f t="shared" si="12"/>
        <v>0</v>
      </c>
      <c r="Q15" s="18">
        <f t="shared" si="13"/>
        <v>0</v>
      </c>
      <c r="R15" s="6">
        <f t="shared" si="14"/>
        <v>0</v>
      </c>
      <c r="S15" s="18"/>
      <c r="V15" s="18"/>
      <c r="X15" s="46">
        <v>1</v>
      </c>
      <c r="Y15" s="41"/>
    </row>
    <row r="16" spans="1:42" x14ac:dyDescent="0.25">
      <c r="A16" s="75" t="s">
        <v>44</v>
      </c>
      <c r="B16" s="8"/>
      <c r="C16" s="75"/>
      <c r="D16" s="18"/>
      <c r="E16" s="18"/>
      <c r="H16" s="2">
        <f t="shared" si="8"/>
        <v>0</v>
      </c>
      <c r="I16" s="2">
        <f t="shared" si="9"/>
        <v>0</v>
      </c>
      <c r="J16" s="18"/>
      <c r="K16" s="14"/>
      <c r="M16" s="2">
        <f t="shared" si="10"/>
        <v>0</v>
      </c>
      <c r="N16" s="2">
        <f t="shared" si="11"/>
        <v>0</v>
      </c>
      <c r="O16" s="16">
        <f t="shared" si="16"/>
        <v>0</v>
      </c>
      <c r="P16" s="2">
        <f t="shared" si="12"/>
        <v>0</v>
      </c>
      <c r="Q16" s="18">
        <f t="shared" si="13"/>
        <v>0</v>
      </c>
      <c r="R16" s="6">
        <f t="shared" si="14"/>
        <v>0</v>
      </c>
      <c r="S16" s="18"/>
      <c r="V16" s="18"/>
      <c r="X16" s="46">
        <v>1</v>
      </c>
      <c r="Y16" s="41"/>
    </row>
    <row r="17" spans="1:25" x14ac:dyDescent="0.25">
      <c r="A17" s="75" t="s">
        <v>45</v>
      </c>
      <c r="B17" s="8"/>
      <c r="C17" s="75"/>
      <c r="D17" s="18"/>
      <c r="E17" s="18"/>
      <c r="H17" s="2">
        <f t="shared" si="8"/>
        <v>0</v>
      </c>
      <c r="I17" s="2">
        <f t="shared" si="9"/>
        <v>0</v>
      </c>
      <c r="J17" s="18"/>
      <c r="K17" s="14"/>
      <c r="M17" s="2">
        <f t="shared" si="10"/>
        <v>0</v>
      </c>
      <c r="N17" s="2">
        <f t="shared" si="11"/>
        <v>0</v>
      </c>
      <c r="O17" s="16">
        <f t="shared" si="16"/>
        <v>0</v>
      </c>
      <c r="P17" s="2">
        <f t="shared" si="12"/>
        <v>0</v>
      </c>
      <c r="Q17" s="18">
        <f t="shared" si="13"/>
        <v>0</v>
      </c>
      <c r="R17" s="6">
        <f t="shared" si="14"/>
        <v>0</v>
      </c>
      <c r="S17" s="18"/>
      <c r="V17" s="18"/>
      <c r="X17" s="46">
        <v>1</v>
      </c>
      <c r="Y17" s="41"/>
    </row>
    <row r="18" spans="1:25" x14ac:dyDescent="0.25">
      <c r="A18" s="75" t="s">
        <v>46</v>
      </c>
      <c r="B18" s="8"/>
      <c r="C18" s="75"/>
      <c r="D18" s="18"/>
      <c r="E18" s="18"/>
      <c r="H18" s="2">
        <f t="shared" si="8"/>
        <v>0</v>
      </c>
      <c r="I18" s="2">
        <f t="shared" si="9"/>
        <v>0</v>
      </c>
      <c r="J18" s="18"/>
      <c r="K18" s="14"/>
      <c r="M18" s="2">
        <f t="shared" si="10"/>
        <v>0</v>
      </c>
      <c r="N18" s="2">
        <f t="shared" si="11"/>
        <v>0</v>
      </c>
      <c r="O18" s="16">
        <f t="shared" si="16"/>
        <v>0</v>
      </c>
      <c r="P18" s="2">
        <f t="shared" si="12"/>
        <v>0</v>
      </c>
      <c r="Q18" s="18">
        <f t="shared" si="13"/>
        <v>0</v>
      </c>
      <c r="R18" s="6">
        <f t="shared" si="14"/>
        <v>0</v>
      </c>
      <c r="S18" s="18"/>
      <c r="V18" s="18"/>
      <c r="X18" s="46">
        <v>1</v>
      </c>
      <c r="Y18" s="41"/>
    </row>
    <row r="19" spans="1:25" x14ac:dyDescent="0.25">
      <c r="A19" s="75" t="s">
        <v>47</v>
      </c>
      <c r="B19" s="8"/>
      <c r="C19" s="75"/>
      <c r="D19" s="18"/>
      <c r="E19" s="18"/>
      <c r="H19" s="2">
        <f t="shared" si="8"/>
        <v>0</v>
      </c>
      <c r="I19" s="2">
        <f t="shared" si="9"/>
        <v>0</v>
      </c>
      <c r="J19" s="18"/>
      <c r="K19" s="14"/>
      <c r="M19" s="2">
        <f t="shared" si="10"/>
        <v>0</v>
      </c>
      <c r="N19" s="2">
        <f t="shared" si="11"/>
        <v>0</v>
      </c>
      <c r="O19" s="16">
        <f t="shared" si="16"/>
        <v>0</v>
      </c>
      <c r="P19" s="2">
        <f t="shared" si="12"/>
        <v>0</v>
      </c>
      <c r="Q19" s="18">
        <f t="shared" si="13"/>
        <v>0</v>
      </c>
      <c r="R19" s="6">
        <f t="shared" si="14"/>
        <v>0</v>
      </c>
      <c r="S19" s="18"/>
      <c r="V19" s="18"/>
      <c r="X19" s="46">
        <v>1</v>
      </c>
      <c r="Y19" s="41"/>
    </row>
    <row r="20" spans="1:25" x14ac:dyDescent="0.25">
      <c r="A20" s="75" t="s">
        <v>48</v>
      </c>
      <c r="B20" s="8"/>
      <c r="C20" s="75"/>
      <c r="D20" s="18"/>
      <c r="E20" s="18"/>
      <c r="H20" s="2">
        <f t="shared" si="8"/>
        <v>0</v>
      </c>
      <c r="I20" s="2">
        <f t="shared" si="9"/>
        <v>0</v>
      </c>
      <c r="J20" s="18"/>
      <c r="K20" s="14"/>
      <c r="M20" s="2">
        <f t="shared" si="10"/>
        <v>0</v>
      </c>
      <c r="N20" s="2">
        <f t="shared" si="11"/>
        <v>0</v>
      </c>
      <c r="O20" s="16">
        <f t="shared" si="16"/>
        <v>0</v>
      </c>
      <c r="P20" s="2">
        <f t="shared" si="12"/>
        <v>0</v>
      </c>
      <c r="Q20" s="18">
        <f t="shared" si="13"/>
        <v>0</v>
      </c>
      <c r="R20" s="6">
        <f t="shared" si="14"/>
        <v>0</v>
      </c>
      <c r="S20" s="18"/>
      <c r="V20" s="18"/>
      <c r="X20" s="46">
        <v>1</v>
      </c>
      <c r="Y20" s="41"/>
    </row>
    <row r="21" spans="1:25" x14ac:dyDescent="0.25">
      <c r="A21" s="75" t="s">
        <v>49</v>
      </c>
      <c r="B21" s="8"/>
      <c r="C21" s="75"/>
      <c r="D21" s="18"/>
      <c r="E21" s="18"/>
      <c r="H21" s="2">
        <f t="shared" si="8"/>
        <v>0</v>
      </c>
      <c r="I21" s="2">
        <f t="shared" si="9"/>
        <v>0</v>
      </c>
      <c r="J21" s="18"/>
      <c r="K21" s="14"/>
      <c r="M21" s="2">
        <f t="shared" si="10"/>
        <v>0</v>
      </c>
      <c r="N21" s="2">
        <f t="shared" si="11"/>
        <v>0</v>
      </c>
      <c r="O21" s="16">
        <f t="shared" si="16"/>
        <v>0</v>
      </c>
      <c r="P21" s="2">
        <f t="shared" si="12"/>
        <v>0</v>
      </c>
      <c r="Q21" s="18">
        <f t="shared" si="13"/>
        <v>0</v>
      </c>
      <c r="R21" s="6">
        <f t="shared" si="14"/>
        <v>0</v>
      </c>
      <c r="S21" s="18"/>
      <c r="V21" s="18"/>
      <c r="X21" s="46">
        <v>1</v>
      </c>
      <c r="Y21" s="41"/>
    </row>
    <row r="22" spans="1:25" x14ac:dyDescent="0.25">
      <c r="A22" s="75" t="s">
        <v>50</v>
      </c>
      <c r="B22" s="8"/>
      <c r="C22" s="75"/>
      <c r="D22" s="18"/>
      <c r="E22" s="18"/>
      <c r="H22" s="2">
        <f t="shared" si="8"/>
        <v>0</v>
      </c>
      <c r="I22" s="2">
        <f t="shared" si="9"/>
        <v>0</v>
      </c>
      <c r="J22" s="18"/>
      <c r="K22" s="14"/>
      <c r="M22" s="2">
        <f t="shared" si="10"/>
        <v>0</v>
      </c>
      <c r="N22" s="2">
        <f t="shared" si="11"/>
        <v>0</v>
      </c>
      <c r="O22" s="16">
        <f t="shared" si="16"/>
        <v>0</v>
      </c>
      <c r="P22" s="2">
        <f t="shared" si="12"/>
        <v>0</v>
      </c>
      <c r="Q22" s="18">
        <f t="shared" si="13"/>
        <v>0</v>
      </c>
      <c r="R22" s="6">
        <f t="shared" si="14"/>
        <v>0</v>
      </c>
      <c r="S22" s="18"/>
      <c r="V22" s="18"/>
      <c r="X22" s="46">
        <v>1</v>
      </c>
      <c r="Y22" s="41"/>
    </row>
    <row r="23" spans="1:25" x14ac:dyDescent="0.25">
      <c r="A23" s="75" t="s">
        <v>51</v>
      </c>
      <c r="B23" s="8"/>
      <c r="C23" s="75"/>
      <c r="D23" s="18"/>
      <c r="E23" s="18"/>
      <c r="H23" s="2">
        <f t="shared" si="8"/>
        <v>0</v>
      </c>
      <c r="I23" s="2">
        <f t="shared" si="9"/>
        <v>0</v>
      </c>
      <c r="J23" s="18"/>
      <c r="K23" s="14"/>
      <c r="M23" s="2">
        <f t="shared" si="10"/>
        <v>0</v>
      </c>
      <c r="N23" s="2">
        <f t="shared" si="11"/>
        <v>0</v>
      </c>
      <c r="O23" s="16">
        <f t="shared" si="16"/>
        <v>0</v>
      </c>
      <c r="P23" s="2">
        <f t="shared" si="12"/>
        <v>0</v>
      </c>
      <c r="Q23" s="18">
        <f t="shared" si="13"/>
        <v>0</v>
      </c>
      <c r="R23" s="6">
        <f t="shared" si="14"/>
        <v>0</v>
      </c>
      <c r="S23" s="18"/>
      <c r="V23" s="18"/>
      <c r="X23" s="46">
        <v>1</v>
      </c>
      <c r="Y23" s="41"/>
    </row>
    <row r="24" spans="1:25" x14ac:dyDescent="0.25">
      <c r="A24" s="75" t="s">
        <v>52</v>
      </c>
      <c r="B24" s="8"/>
      <c r="C24" s="75"/>
      <c r="D24" s="18"/>
      <c r="E24" s="18"/>
      <c r="H24" s="2">
        <f t="shared" si="8"/>
        <v>0</v>
      </c>
      <c r="I24" s="2">
        <f t="shared" si="9"/>
        <v>0</v>
      </c>
      <c r="J24" s="18"/>
      <c r="K24" s="14"/>
      <c r="M24" s="2">
        <f t="shared" si="10"/>
        <v>0</v>
      </c>
      <c r="N24" s="2">
        <f t="shared" si="11"/>
        <v>0</v>
      </c>
      <c r="O24" s="16">
        <f t="shared" si="16"/>
        <v>0</v>
      </c>
      <c r="P24" s="2">
        <f t="shared" si="12"/>
        <v>0</v>
      </c>
      <c r="Q24" s="18">
        <f t="shared" si="13"/>
        <v>0</v>
      </c>
      <c r="R24" s="6">
        <f t="shared" si="14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350</v>
      </c>
      <c r="G26" s="14">
        <f>SUM(G5:G25)</f>
        <v>150</v>
      </c>
      <c r="H26" s="14">
        <f>SUM(H5:H25)</f>
        <v>745</v>
      </c>
      <c r="I26" s="14">
        <f>SUM(I5:I25)</f>
        <v>0</v>
      </c>
      <c r="K26" s="2">
        <f t="shared" ref="K26:R26" si="17">SUM(K5:K25)</f>
        <v>200</v>
      </c>
      <c r="L26" s="14">
        <f t="shared" si="17"/>
        <v>0</v>
      </c>
      <c r="M26" s="14">
        <f t="shared" si="17"/>
        <v>0</v>
      </c>
      <c r="N26" s="14">
        <f t="shared" si="17"/>
        <v>0</v>
      </c>
      <c r="O26" s="16">
        <f t="shared" si="17"/>
        <v>700</v>
      </c>
      <c r="P26" s="2">
        <f t="shared" si="17"/>
        <v>745</v>
      </c>
      <c r="Q26" s="18">
        <f t="shared" si="17"/>
        <v>7</v>
      </c>
      <c r="R26" s="18">
        <f t="shared" si="17"/>
        <v>1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2045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550</v>
      </c>
      <c r="L29" s="14">
        <f>G26+L26</f>
        <v>150</v>
      </c>
      <c r="M29" s="14">
        <f>O26</f>
        <v>700</v>
      </c>
      <c r="O29" s="20" t="s">
        <v>21</v>
      </c>
      <c r="P29" s="22">
        <f>IF(R26=0,0,R26/Q26)</f>
        <v>0.14285714285714285</v>
      </c>
      <c r="S29" s="18"/>
      <c r="V29" s="18"/>
    </row>
    <row r="30" spans="1:25" x14ac:dyDescent="0.25">
      <c r="I30" s="51" t="s">
        <v>28</v>
      </c>
      <c r="J30" s="52"/>
      <c r="K30" s="53">
        <f>H26+M26</f>
        <v>745</v>
      </c>
      <c r="L30" s="53">
        <f>I26+N26</f>
        <v>0</v>
      </c>
      <c r="M30" s="53">
        <f>P26</f>
        <v>745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195</v>
      </c>
      <c r="L31" s="14">
        <f>L30-L29</f>
        <v>-150</v>
      </c>
      <c r="M31" s="14">
        <f>M30-M29</f>
        <v>45</v>
      </c>
      <c r="S31" s="18"/>
      <c r="V31" s="18"/>
    </row>
    <row r="32" spans="1:25" x14ac:dyDescent="0.25">
      <c r="I32" s="73" t="s">
        <v>57</v>
      </c>
      <c r="J32" s="54"/>
      <c r="K32" s="55">
        <f>K31/MAX(1,K29)</f>
        <v>0.35454545454545455</v>
      </c>
      <c r="L32" s="55">
        <f>L31/MAX(1,L29)</f>
        <v>-1</v>
      </c>
      <c r="M32" s="55">
        <f>M31/MAX(1,M29)</f>
        <v>6.4285714285714279E-2</v>
      </c>
      <c r="O32" s="20" t="s">
        <v>63</v>
      </c>
      <c r="P32" s="12">
        <f>P28+P30</f>
        <v>2045</v>
      </c>
      <c r="S32" s="18"/>
      <c r="V32" s="18"/>
    </row>
    <row r="33" spans="2:25" x14ac:dyDescent="0.25">
      <c r="B33" s="8"/>
      <c r="C33" s="75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75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75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75"/>
      <c r="T85" s="2"/>
      <c r="U85" s="2"/>
      <c r="V85" s="18"/>
    </row>
    <row r="86" spans="19:22" s="65" customFormat="1" x14ac:dyDescent="0.25">
      <c r="S86" s="75"/>
      <c r="T86" s="2"/>
      <c r="U86" s="2"/>
      <c r="V86" s="18"/>
    </row>
    <row r="87" spans="19:22" s="65" customFormat="1" x14ac:dyDescent="0.25">
      <c r="S87" s="75"/>
      <c r="T87" s="2"/>
      <c r="U87" s="2"/>
      <c r="V87" s="18"/>
    </row>
    <row r="88" spans="19:22" s="65" customFormat="1" x14ac:dyDescent="0.25">
      <c r="S88" s="75"/>
      <c r="T88" s="2"/>
      <c r="U88" s="2"/>
      <c r="V88" s="18"/>
    </row>
    <row r="89" spans="19:22" s="65" customFormat="1" x14ac:dyDescent="0.25">
      <c r="S89" s="75"/>
      <c r="T89" s="2"/>
      <c r="U89" s="2"/>
      <c r="V89" s="18"/>
    </row>
    <row r="90" spans="19:22" s="65" customFormat="1" x14ac:dyDescent="0.25">
      <c r="S90" s="75"/>
      <c r="T90" s="2"/>
      <c r="U90" s="2"/>
      <c r="V90" s="18"/>
    </row>
    <row r="91" spans="19:22" s="65" customFormat="1" x14ac:dyDescent="0.25">
      <c r="S91" s="75"/>
      <c r="T91" s="2"/>
      <c r="U91" s="2"/>
      <c r="V91" s="18"/>
    </row>
    <row r="92" spans="19:22" s="65" customFormat="1" x14ac:dyDescent="0.25">
      <c r="S92" s="75"/>
      <c r="T92" s="2"/>
      <c r="U92" s="2"/>
      <c r="V92" s="18"/>
    </row>
    <row r="93" spans="19:22" s="65" customFormat="1" x14ac:dyDescent="0.25">
      <c r="S93" s="75"/>
      <c r="T93" s="2"/>
      <c r="U93" s="2"/>
      <c r="V93" s="18"/>
    </row>
    <row r="94" spans="19:22" s="65" customFormat="1" x14ac:dyDescent="0.25">
      <c r="S94" s="75"/>
      <c r="T94" s="2"/>
      <c r="U94" s="2"/>
      <c r="V94" s="18"/>
    </row>
    <row r="95" spans="19:22" s="65" customFormat="1" x14ac:dyDescent="0.25">
      <c r="S95" s="75"/>
      <c r="T95" s="2"/>
      <c r="U95" s="2"/>
      <c r="V95" s="18"/>
    </row>
    <row r="96" spans="19:22" s="65" customFormat="1" x14ac:dyDescent="0.25">
      <c r="S96" s="75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0" priority="3" operator="lessThan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B5" sqref="B5"/>
    </sheetView>
  </sheetViews>
  <sheetFormatPr defaultRowHeight="15" x14ac:dyDescent="0.25"/>
  <cols>
    <col min="1" max="1" width="7.7109375" style="75" customWidth="1"/>
    <col min="2" max="2" width="11.140625" style="65" customWidth="1"/>
    <col min="3" max="3" width="7.42578125" style="65" customWidth="1"/>
    <col min="4" max="4" width="7.140625" style="65" customWidth="1"/>
    <col min="5" max="5" width="8" style="7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7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72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74" t="s">
        <v>12</v>
      </c>
      <c r="S3" s="117" t="s">
        <v>8</v>
      </c>
      <c r="T3" s="118"/>
      <c r="U3" s="119"/>
      <c r="V3" s="117" t="s">
        <v>25</v>
      </c>
      <c r="W3" s="119"/>
      <c r="X3" s="74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74" t="s">
        <v>29</v>
      </c>
      <c r="S4" s="10" t="s">
        <v>14</v>
      </c>
      <c r="T4" s="12" t="s">
        <v>6</v>
      </c>
      <c r="U4" s="12" t="s">
        <v>7</v>
      </c>
      <c r="V4" s="76" t="s">
        <v>14</v>
      </c>
      <c r="W4" s="12" t="s">
        <v>7</v>
      </c>
      <c r="X4" s="74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75" t="s">
        <v>9</v>
      </c>
      <c r="B5" s="8"/>
      <c r="C5" s="75"/>
      <c r="D5" s="18"/>
      <c r="E5" s="18"/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0</v>
      </c>
      <c r="P5" s="2">
        <f t="shared" ref="P5:P24" si="5">(H5+I5+M5+N5)</f>
        <v>0</v>
      </c>
      <c r="Q5" s="18">
        <f t="shared" ref="Q5:Q24" si="6">IF(B5&gt;1/1/2000,1,0)</f>
        <v>0</v>
      </c>
      <c r="R5" s="6">
        <f t="shared" ref="R5:R24" si="7">IF(P5&gt;O5,1,0)</f>
        <v>0</v>
      </c>
      <c r="S5" s="18"/>
      <c r="V5" s="18"/>
      <c r="X5" s="46">
        <v>1</v>
      </c>
      <c r="Y5" s="41"/>
    </row>
    <row r="6" spans="1:42" x14ac:dyDescent="0.25">
      <c r="A6" s="75" t="s">
        <v>34</v>
      </c>
      <c r="B6" s="8"/>
      <c r="C6" s="75"/>
      <c r="D6" s="18"/>
      <c r="E6" s="18"/>
      <c r="H6" s="2">
        <f t="shared" si="0"/>
        <v>0</v>
      </c>
      <c r="I6" s="2">
        <f t="shared" si="1"/>
        <v>0</v>
      </c>
      <c r="J6" s="18"/>
      <c r="K6" s="14"/>
      <c r="M6" s="2">
        <f t="shared" si="2"/>
        <v>0</v>
      </c>
      <c r="N6" s="2">
        <f t="shared" si="3"/>
        <v>0</v>
      </c>
      <c r="O6" s="16">
        <f t="shared" si="4"/>
        <v>0</v>
      </c>
      <c r="P6" s="2">
        <f t="shared" si="5"/>
        <v>0</v>
      </c>
      <c r="Q6" s="18">
        <f t="shared" si="6"/>
        <v>0</v>
      </c>
      <c r="R6" s="6">
        <f t="shared" si="7"/>
        <v>0</v>
      </c>
      <c r="S6" s="18"/>
      <c r="V6" s="18"/>
      <c r="X6" s="46">
        <v>1</v>
      </c>
      <c r="Y6" s="41"/>
    </row>
    <row r="7" spans="1:42" x14ac:dyDescent="0.25">
      <c r="A7" s="75" t="s">
        <v>35</v>
      </c>
      <c r="B7" s="8"/>
      <c r="C7" s="75"/>
      <c r="D7" s="18"/>
      <c r="E7" s="18"/>
      <c r="H7" s="2">
        <f t="shared" si="0"/>
        <v>0</v>
      </c>
      <c r="I7" s="2">
        <f t="shared" si="1"/>
        <v>0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0</v>
      </c>
      <c r="P7" s="2">
        <f t="shared" si="5"/>
        <v>0</v>
      </c>
      <c r="Q7" s="18">
        <f t="shared" si="6"/>
        <v>0</v>
      </c>
      <c r="R7" s="6">
        <f t="shared" si="7"/>
        <v>0</v>
      </c>
      <c r="S7" s="18"/>
      <c r="V7" s="18"/>
      <c r="X7" s="46">
        <v>1</v>
      </c>
      <c r="Y7" s="41"/>
    </row>
    <row r="8" spans="1:42" x14ac:dyDescent="0.25">
      <c r="A8" s="75" t="s">
        <v>36</v>
      </c>
      <c r="B8" s="8"/>
      <c r="C8" s="75"/>
      <c r="D8" s="18"/>
      <c r="E8" s="18"/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0</v>
      </c>
      <c r="P8" s="2">
        <f t="shared" si="5"/>
        <v>0</v>
      </c>
      <c r="Q8" s="18">
        <f t="shared" si="6"/>
        <v>0</v>
      </c>
      <c r="R8" s="6">
        <f t="shared" si="7"/>
        <v>0</v>
      </c>
      <c r="S8" s="18"/>
      <c r="V8" s="18"/>
      <c r="X8" s="46">
        <v>1</v>
      </c>
      <c r="Y8" s="41"/>
    </row>
    <row r="9" spans="1:42" x14ac:dyDescent="0.25">
      <c r="A9" s="75" t="s">
        <v>37</v>
      </c>
      <c r="B9" s="8"/>
      <c r="C9" s="75"/>
      <c r="D9" s="18"/>
      <c r="E9" s="18"/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0</v>
      </c>
      <c r="P9" s="2">
        <f t="shared" si="5"/>
        <v>0</v>
      </c>
      <c r="Q9" s="18">
        <f t="shared" si="6"/>
        <v>0</v>
      </c>
      <c r="R9" s="6">
        <f t="shared" si="7"/>
        <v>0</v>
      </c>
      <c r="S9" s="18"/>
      <c r="V9" s="18"/>
      <c r="X9" s="46">
        <v>1</v>
      </c>
      <c r="Y9" s="41"/>
    </row>
    <row r="10" spans="1:42" x14ac:dyDescent="0.25">
      <c r="A10" s="75" t="s">
        <v>38</v>
      </c>
      <c r="B10" s="8"/>
      <c r="C10" s="75"/>
      <c r="D10" s="18"/>
      <c r="E10" s="18"/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0</v>
      </c>
      <c r="P10" s="2">
        <f t="shared" si="5"/>
        <v>0</v>
      </c>
      <c r="Q10" s="18">
        <f t="shared" si="6"/>
        <v>0</v>
      </c>
      <c r="R10" s="6">
        <f t="shared" si="7"/>
        <v>0</v>
      </c>
      <c r="S10" s="18"/>
      <c r="V10" s="18"/>
      <c r="X10" s="46">
        <v>1</v>
      </c>
      <c r="Y10" s="41"/>
    </row>
    <row r="11" spans="1:42" x14ac:dyDescent="0.25">
      <c r="A11" s="75" t="s">
        <v>39</v>
      </c>
      <c r="B11" s="8"/>
      <c r="C11" s="75"/>
      <c r="D11" s="18"/>
      <c r="E11" s="18"/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0</v>
      </c>
      <c r="P11" s="2">
        <f t="shared" si="5"/>
        <v>0</v>
      </c>
      <c r="Q11" s="18">
        <f t="shared" si="6"/>
        <v>0</v>
      </c>
      <c r="R11" s="6">
        <f t="shared" si="7"/>
        <v>0</v>
      </c>
      <c r="S11" s="18"/>
      <c r="V11" s="18"/>
      <c r="X11" s="46">
        <v>1</v>
      </c>
      <c r="Y11" s="41"/>
    </row>
    <row r="12" spans="1:42" x14ac:dyDescent="0.25">
      <c r="A12" s="75" t="s">
        <v>40</v>
      </c>
      <c r="B12" s="8"/>
      <c r="C12" s="75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75" t="s">
        <v>41</v>
      </c>
      <c r="B13" s="8"/>
      <c r="C13" s="75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75" t="s">
        <v>42</v>
      </c>
      <c r="B14" s="8"/>
      <c r="C14" s="75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75" t="s">
        <v>43</v>
      </c>
      <c r="B15" s="8"/>
      <c r="C15" s="75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75" t="s">
        <v>44</v>
      </c>
      <c r="B16" s="8"/>
      <c r="C16" s="75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75" t="s">
        <v>45</v>
      </c>
      <c r="B17" s="8"/>
      <c r="C17" s="75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75" t="s">
        <v>46</v>
      </c>
      <c r="B18" s="8"/>
      <c r="C18" s="75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75" t="s">
        <v>47</v>
      </c>
      <c r="B19" s="8"/>
      <c r="C19" s="75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75" t="s">
        <v>48</v>
      </c>
      <c r="B20" s="8"/>
      <c r="C20" s="75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75" t="s">
        <v>49</v>
      </c>
      <c r="B21" s="8"/>
      <c r="C21" s="75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75" t="s">
        <v>50</v>
      </c>
      <c r="B22" s="8"/>
      <c r="C22" s="75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75" t="s">
        <v>51</v>
      </c>
      <c r="B23" s="8"/>
      <c r="C23" s="75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75" t="s">
        <v>52</v>
      </c>
      <c r="B24" s="8"/>
      <c r="C24" s="75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6">
        <f t="shared" si="8"/>
        <v>0</v>
      </c>
      <c r="P26" s="2">
        <f t="shared" si="8"/>
        <v>0</v>
      </c>
      <c r="Q26" s="18">
        <f t="shared" si="8"/>
        <v>0</v>
      </c>
      <c r="R26" s="18">
        <f t="shared" si="8"/>
        <v>0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2000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0</v>
      </c>
      <c r="L29" s="14">
        <f>G26+L26</f>
        <v>0</v>
      </c>
      <c r="M29" s="14">
        <f>O26</f>
        <v>0</v>
      </c>
      <c r="O29" s="20" t="s">
        <v>21</v>
      </c>
      <c r="P29" s="22">
        <f>IF(R26=0,0,R26/Q26)</f>
        <v>0</v>
      </c>
      <c r="S29" s="18"/>
      <c r="V29" s="18"/>
    </row>
    <row r="30" spans="1:25" x14ac:dyDescent="0.25">
      <c r="I30" s="51" t="s">
        <v>28</v>
      </c>
      <c r="J30" s="52"/>
      <c r="K30" s="53">
        <f>H26+M26</f>
        <v>0</v>
      </c>
      <c r="L30" s="53">
        <f>I26+N26</f>
        <v>0</v>
      </c>
      <c r="M30" s="53">
        <f>P26</f>
        <v>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0</v>
      </c>
      <c r="L31" s="14">
        <f>L30-L29</f>
        <v>0</v>
      </c>
      <c r="M31" s="14">
        <f>M30-M29</f>
        <v>0</v>
      </c>
      <c r="S31" s="18"/>
      <c r="V31" s="18"/>
    </row>
    <row r="32" spans="1:25" x14ac:dyDescent="0.25">
      <c r="I32" s="73" t="s">
        <v>57</v>
      </c>
      <c r="J32" s="54"/>
      <c r="K32" s="55">
        <f>K31/MAX(1,K29)</f>
        <v>0</v>
      </c>
      <c r="L32" s="55">
        <f>L31/MAX(1,L29)</f>
        <v>0</v>
      </c>
      <c r="M32" s="55">
        <f>M31/MAX(1,M29)</f>
        <v>0</v>
      </c>
      <c r="O32" s="20" t="s">
        <v>63</v>
      </c>
      <c r="P32" s="12">
        <f>P28+P30</f>
        <v>2000</v>
      </c>
      <c r="S32" s="18"/>
      <c r="V32" s="18"/>
    </row>
    <row r="33" spans="2:25" x14ac:dyDescent="0.25">
      <c r="B33" s="8"/>
      <c r="C33" s="75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75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75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75"/>
      <c r="T85" s="2"/>
      <c r="U85" s="2"/>
      <c r="V85" s="18"/>
    </row>
    <row r="86" spans="19:22" s="65" customFormat="1" x14ac:dyDescent="0.25">
      <c r="S86" s="75"/>
      <c r="T86" s="2"/>
      <c r="U86" s="2"/>
      <c r="V86" s="18"/>
    </row>
    <row r="87" spans="19:22" s="65" customFormat="1" x14ac:dyDescent="0.25">
      <c r="S87" s="75"/>
      <c r="T87" s="2"/>
      <c r="U87" s="2"/>
      <c r="V87" s="18"/>
    </row>
    <row r="88" spans="19:22" s="65" customFormat="1" x14ac:dyDescent="0.25">
      <c r="S88" s="75"/>
      <c r="T88" s="2"/>
      <c r="U88" s="2"/>
      <c r="V88" s="18"/>
    </row>
    <row r="89" spans="19:22" s="65" customFormat="1" x14ac:dyDescent="0.25">
      <c r="S89" s="75"/>
      <c r="T89" s="2"/>
      <c r="U89" s="2"/>
      <c r="V89" s="18"/>
    </row>
    <row r="90" spans="19:22" s="65" customFormat="1" x14ac:dyDescent="0.25">
      <c r="S90" s="75"/>
      <c r="T90" s="2"/>
      <c r="U90" s="2"/>
      <c r="V90" s="18"/>
    </row>
    <row r="91" spans="19:22" s="65" customFormat="1" x14ac:dyDescent="0.25">
      <c r="S91" s="75"/>
      <c r="T91" s="2"/>
      <c r="U91" s="2"/>
      <c r="V91" s="18"/>
    </row>
    <row r="92" spans="19:22" s="65" customFormat="1" x14ac:dyDescent="0.25">
      <c r="S92" s="75"/>
      <c r="T92" s="2"/>
      <c r="U92" s="2"/>
      <c r="V92" s="18"/>
    </row>
    <row r="93" spans="19:22" s="65" customFormat="1" x14ac:dyDescent="0.25">
      <c r="S93" s="75"/>
      <c r="T93" s="2"/>
      <c r="U93" s="2"/>
      <c r="V93" s="18"/>
    </row>
    <row r="94" spans="19:22" s="65" customFormat="1" x14ac:dyDescent="0.25">
      <c r="S94" s="75"/>
      <c r="T94" s="2"/>
      <c r="U94" s="2"/>
      <c r="V94" s="18"/>
    </row>
    <row r="95" spans="19:22" s="65" customFormat="1" x14ac:dyDescent="0.25">
      <c r="S95" s="75"/>
      <c r="T95" s="2"/>
      <c r="U95" s="2"/>
      <c r="V95" s="18"/>
    </row>
    <row r="96" spans="19:22" s="65" customFormat="1" x14ac:dyDescent="0.25">
      <c r="S96" s="75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9" priority="3" operator="lessThan">
      <formula>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L6" sqref="L6"/>
    </sheetView>
  </sheetViews>
  <sheetFormatPr defaultRowHeight="15" x14ac:dyDescent="0.25"/>
  <cols>
    <col min="1" max="1" width="7.7109375" style="83" customWidth="1"/>
    <col min="2" max="2" width="11.140625" style="65" customWidth="1"/>
    <col min="3" max="3" width="7.42578125" style="65" customWidth="1"/>
    <col min="4" max="4" width="7.140625" style="65" customWidth="1"/>
    <col min="5" max="5" width="8" style="8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75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81" t="s">
        <v>12</v>
      </c>
      <c r="S3" s="117" t="s">
        <v>8</v>
      </c>
      <c r="T3" s="118"/>
      <c r="U3" s="119"/>
      <c r="V3" s="117" t="s">
        <v>25</v>
      </c>
      <c r="W3" s="119"/>
      <c r="X3" s="81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1" t="s">
        <v>29</v>
      </c>
      <c r="S4" s="10" t="s">
        <v>14</v>
      </c>
      <c r="T4" s="12" t="s">
        <v>6</v>
      </c>
      <c r="U4" s="12" t="s">
        <v>7</v>
      </c>
      <c r="V4" s="82" t="s">
        <v>14</v>
      </c>
      <c r="W4" s="12" t="s">
        <v>7</v>
      </c>
      <c r="X4" s="81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5" t="s">
        <v>35</v>
      </c>
      <c r="B5" s="8">
        <v>41214</v>
      </c>
      <c r="C5" s="95" t="s">
        <v>80</v>
      </c>
      <c r="D5" s="18">
        <v>6</v>
      </c>
      <c r="E5" s="18">
        <v>5</v>
      </c>
      <c r="F5" s="14">
        <v>60</v>
      </c>
      <c r="H5" s="2">
        <f t="shared" ref="H5" si="0">IF(E5=S5,F5/2*MIN(T5,42),0)*X5</f>
        <v>0</v>
      </c>
      <c r="I5" s="2">
        <f t="shared" ref="I5" si="1">IF(E5=S5,G5/2*MIN(U5,22),IF(E5=V5,G5/2*MIN(W5,22),0))*X5</f>
        <v>0</v>
      </c>
      <c r="J5" s="18">
        <v>9</v>
      </c>
      <c r="K5" s="14">
        <v>20</v>
      </c>
      <c r="L5" s="14">
        <v>20</v>
      </c>
      <c r="M5" s="2">
        <f t="shared" ref="M5" si="2">IF(J5=S5,K5/2*MIN(T5,42),0)*X5</f>
        <v>0</v>
      </c>
      <c r="N5" s="2">
        <f t="shared" ref="N5" si="3">IF(J5=S5,L5/2*MIN(U5,22),IF(J5=V5,L5/2*MIN(W5,22),0))*X5</f>
        <v>0</v>
      </c>
      <c r="O5" s="16">
        <f t="shared" ref="O5" si="4">F5+G5+K5+L5</f>
        <v>100</v>
      </c>
      <c r="P5" s="2">
        <f t="shared" ref="P5" si="5">(H5+I5+M5+N5)</f>
        <v>0</v>
      </c>
      <c r="Q5" s="18">
        <f t="shared" ref="Q5" si="6">IF(B5&gt;1/1/2000,1,0)</f>
        <v>1</v>
      </c>
      <c r="R5" s="6">
        <f t="shared" ref="R5" si="7">IF(P5&gt;O5,1,0)</f>
        <v>0</v>
      </c>
      <c r="S5" s="18">
        <v>4</v>
      </c>
      <c r="T5" s="2">
        <v>24.8</v>
      </c>
      <c r="U5" s="2">
        <v>11.8</v>
      </c>
      <c r="V5" s="18">
        <v>6</v>
      </c>
      <c r="W5" s="2">
        <v>6.4</v>
      </c>
      <c r="X5" s="46">
        <v>1</v>
      </c>
      <c r="Y5" s="41"/>
    </row>
    <row r="6" spans="1:42" x14ac:dyDescent="0.25">
      <c r="A6" s="83" t="s">
        <v>34</v>
      </c>
      <c r="B6" s="8"/>
      <c r="C6" s="83"/>
      <c r="D6" s="18"/>
      <c r="E6" s="18"/>
      <c r="H6" s="2">
        <f t="shared" ref="H6:H24" si="8">IF(E6=S6,F6/2*MIN(T6,42),0)*X6</f>
        <v>0</v>
      </c>
      <c r="I6" s="2">
        <f t="shared" ref="I6:I24" si="9">IF(E6=S6,G6/2*MIN(U6,22),IF(E6=V6,G6/2*MIN(W6,22),0))*X6</f>
        <v>0</v>
      </c>
      <c r="J6" s="18"/>
      <c r="K6" s="14"/>
      <c r="M6" s="2">
        <f t="shared" ref="M6:M24" si="10">IF(J6=S6,K6/2*MIN(T6,42),0)*X6</f>
        <v>0</v>
      </c>
      <c r="N6" s="2">
        <f t="shared" ref="N6:N24" si="11">IF(J6=S6,L6/2*MIN(U6,22),IF(J6=V6,L6/2*MIN(W6,22),0))*X6</f>
        <v>0</v>
      </c>
      <c r="O6" s="16">
        <f t="shared" ref="O6:O24" si="12">F6+G6+K6+L6</f>
        <v>0</v>
      </c>
      <c r="P6" s="2">
        <f t="shared" ref="P6:P24" si="13">(H6+I6+M6+N6)</f>
        <v>0</v>
      </c>
      <c r="Q6" s="18">
        <f t="shared" ref="Q6:Q24" si="14">IF(B6&gt;1/1/2000,1,0)</f>
        <v>0</v>
      </c>
      <c r="R6" s="6">
        <f t="shared" ref="R6:R24" si="15">IF(P6&gt;O6,1,0)</f>
        <v>0</v>
      </c>
      <c r="S6" s="18"/>
      <c r="V6" s="18"/>
      <c r="X6" s="46">
        <v>1</v>
      </c>
      <c r="Y6" s="41"/>
    </row>
    <row r="7" spans="1:42" x14ac:dyDescent="0.25">
      <c r="A7" s="83" t="s">
        <v>35</v>
      </c>
      <c r="B7" s="8"/>
      <c r="C7" s="83"/>
      <c r="D7" s="18"/>
      <c r="E7" s="18"/>
      <c r="H7" s="2">
        <f t="shared" si="8"/>
        <v>0</v>
      </c>
      <c r="I7" s="2">
        <f t="shared" si="9"/>
        <v>0</v>
      </c>
      <c r="J7" s="18"/>
      <c r="K7" s="14"/>
      <c r="M7" s="2">
        <f t="shared" si="10"/>
        <v>0</v>
      </c>
      <c r="N7" s="2">
        <f t="shared" si="11"/>
        <v>0</v>
      </c>
      <c r="O7" s="16">
        <f t="shared" si="12"/>
        <v>0</v>
      </c>
      <c r="P7" s="2">
        <f t="shared" si="13"/>
        <v>0</v>
      </c>
      <c r="Q7" s="18">
        <f t="shared" si="14"/>
        <v>0</v>
      </c>
      <c r="R7" s="6">
        <f t="shared" si="15"/>
        <v>0</v>
      </c>
      <c r="S7" s="18"/>
      <c r="V7" s="18"/>
      <c r="X7" s="46">
        <v>1</v>
      </c>
      <c r="Y7" s="41"/>
    </row>
    <row r="8" spans="1:42" x14ac:dyDescent="0.25">
      <c r="A8" s="83" t="s">
        <v>36</v>
      </c>
      <c r="B8" s="8"/>
      <c r="C8" s="83"/>
      <c r="D8" s="18"/>
      <c r="E8" s="18"/>
      <c r="H8" s="2">
        <f t="shared" si="8"/>
        <v>0</v>
      </c>
      <c r="I8" s="2">
        <f t="shared" si="9"/>
        <v>0</v>
      </c>
      <c r="J8" s="18"/>
      <c r="K8" s="14"/>
      <c r="M8" s="2">
        <f t="shared" si="10"/>
        <v>0</v>
      </c>
      <c r="N8" s="2">
        <f t="shared" si="11"/>
        <v>0</v>
      </c>
      <c r="O8" s="16">
        <f t="shared" si="12"/>
        <v>0</v>
      </c>
      <c r="P8" s="2">
        <f t="shared" si="13"/>
        <v>0</v>
      </c>
      <c r="Q8" s="18">
        <f t="shared" si="14"/>
        <v>0</v>
      </c>
      <c r="R8" s="6">
        <f t="shared" si="15"/>
        <v>0</v>
      </c>
      <c r="S8" s="18"/>
      <c r="V8" s="18"/>
      <c r="X8" s="46">
        <v>1</v>
      </c>
      <c r="Y8" s="41"/>
    </row>
    <row r="9" spans="1:42" x14ac:dyDescent="0.25">
      <c r="A9" s="83" t="s">
        <v>37</v>
      </c>
      <c r="B9" s="8"/>
      <c r="C9" s="83"/>
      <c r="D9" s="18"/>
      <c r="E9" s="18"/>
      <c r="H9" s="2">
        <f t="shared" si="8"/>
        <v>0</v>
      </c>
      <c r="I9" s="2">
        <f t="shared" si="9"/>
        <v>0</v>
      </c>
      <c r="J9" s="18"/>
      <c r="K9" s="14"/>
      <c r="M9" s="2">
        <f t="shared" si="10"/>
        <v>0</v>
      </c>
      <c r="N9" s="2">
        <f t="shared" si="11"/>
        <v>0</v>
      </c>
      <c r="O9" s="16">
        <f t="shared" si="12"/>
        <v>0</v>
      </c>
      <c r="P9" s="2">
        <f t="shared" si="13"/>
        <v>0</v>
      </c>
      <c r="Q9" s="18">
        <f t="shared" si="14"/>
        <v>0</v>
      </c>
      <c r="R9" s="6">
        <f t="shared" si="15"/>
        <v>0</v>
      </c>
      <c r="S9" s="18"/>
      <c r="V9" s="18"/>
      <c r="X9" s="46">
        <v>1</v>
      </c>
      <c r="Y9" s="41"/>
    </row>
    <row r="10" spans="1:42" x14ac:dyDescent="0.25">
      <c r="A10" s="83" t="s">
        <v>38</v>
      </c>
      <c r="B10" s="8"/>
      <c r="C10" s="83"/>
      <c r="D10" s="18"/>
      <c r="E10" s="18"/>
      <c r="H10" s="2">
        <f t="shared" si="8"/>
        <v>0</v>
      </c>
      <c r="I10" s="2">
        <f t="shared" si="9"/>
        <v>0</v>
      </c>
      <c r="J10" s="18"/>
      <c r="K10" s="14"/>
      <c r="M10" s="2">
        <f t="shared" si="10"/>
        <v>0</v>
      </c>
      <c r="N10" s="2">
        <f t="shared" si="11"/>
        <v>0</v>
      </c>
      <c r="O10" s="16">
        <f t="shared" si="12"/>
        <v>0</v>
      </c>
      <c r="P10" s="2">
        <f t="shared" si="13"/>
        <v>0</v>
      </c>
      <c r="Q10" s="18">
        <f t="shared" si="14"/>
        <v>0</v>
      </c>
      <c r="R10" s="6">
        <f t="shared" si="15"/>
        <v>0</v>
      </c>
      <c r="S10" s="18"/>
      <c r="V10" s="18"/>
      <c r="X10" s="46">
        <v>1</v>
      </c>
      <c r="Y10" s="41"/>
    </row>
    <row r="11" spans="1:42" x14ac:dyDescent="0.25">
      <c r="A11" s="83" t="s">
        <v>39</v>
      </c>
      <c r="B11" s="8"/>
      <c r="C11" s="83"/>
      <c r="D11" s="18"/>
      <c r="E11" s="18"/>
      <c r="H11" s="2">
        <f t="shared" si="8"/>
        <v>0</v>
      </c>
      <c r="I11" s="2">
        <f t="shared" si="9"/>
        <v>0</v>
      </c>
      <c r="J11" s="18"/>
      <c r="K11" s="14"/>
      <c r="M11" s="2">
        <f t="shared" si="10"/>
        <v>0</v>
      </c>
      <c r="N11" s="2">
        <f t="shared" si="11"/>
        <v>0</v>
      </c>
      <c r="O11" s="16">
        <f t="shared" si="12"/>
        <v>0</v>
      </c>
      <c r="P11" s="2">
        <f t="shared" si="13"/>
        <v>0</v>
      </c>
      <c r="Q11" s="18">
        <f t="shared" si="14"/>
        <v>0</v>
      </c>
      <c r="R11" s="6">
        <f t="shared" si="15"/>
        <v>0</v>
      </c>
      <c r="S11" s="18"/>
      <c r="V11" s="18"/>
      <c r="X11" s="46">
        <v>1</v>
      </c>
      <c r="Y11" s="41"/>
    </row>
    <row r="12" spans="1:42" x14ac:dyDescent="0.25">
      <c r="A12" s="83" t="s">
        <v>40</v>
      </c>
      <c r="B12" s="8"/>
      <c r="C12" s="83"/>
      <c r="D12" s="18"/>
      <c r="E12" s="18"/>
      <c r="H12" s="2">
        <f t="shared" si="8"/>
        <v>0</v>
      </c>
      <c r="I12" s="2">
        <f t="shared" si="9"/>
        <v>0</v>
      </c>
      <c r="J12" s="18"/>
      <c r="K12" s="14"/>
      <c r="M12" s="2">
        <f t="shared" si="10"/>
        <v>0</v>
      </c>
      <c r="N12" s="2">
        <f t="shared" si="11"/>
        <v>0</v>
      </c>
      <c r="O12" s="16">
        <f t="shared" si="12"/>
        <v>0</v>
      </c>
      <c r="P12" s="2">
        <f t="shared" si="13"/>
        <v>0</v>
      </c>
      <c r="Q12" s="18">
        <f t="shared" si="14"/>
        <v>0</v>
      </c>
      <c r="R12" s="6">
        <f t="shared" si="15"/>
        <v>0</v>
      </c>
      <c r="S12" s="18"/>
      <c r="V12" s="18"/>
      <c r="X12" s="46">
        <v>1</v>
      </c>
      <c r="Y12" s="41"/>
    </row>
    <row r="13" spans="1:42" x14ac:dyDescent="0.25">
      <c r="A13" s="83" t="s">
        <v>41</v>
      </c>
      <c r="B13" s="8"/>
      <c r="C13" s="83"/>
      <c r="D13" s="18"/>
      <c r="E13" s="18"/>
      <c r="H13" s="2">
        <f t="shared" si="8"/>
        <v>0</v>
      </c>
      <c r="I13" s="2">
        <f t="shared" si="9"/>
        <v>0</v>
      </c>
      <c r="J13" s="18"/>
      <c r="K13" s="14"/>
      <c r="M13" s="2">
        <f t="shared" si="10"/>
        <v>0</v>
      </c>
      <c r="N13" s="2">
        <f t="shared" si="11"/>
        <v>0</v>
      </c>
      <c r="O13" s="16">
        <f t="shared" si="12"/>
        <v>0</v>
      </c>
      <c r="P13" s="2">
        <f t="shared" si="13"/>
        <v>0</v>
      </c>
      <c r="Q13" s="18">
        <f t="shared" si="14"/>
        <v>0</v>
      </c>
      <c r="R13" s="6">
        <f t="shared" si="15"/>
        <v>0</v>
      </c>
      <c r="S13" s="18"/>
      <c r="V13" s="18"/>
      <c r="X13" s="46">
        <v>1</v>
      </c>
      <c r="Y13" s="41"/>
    </row>
    <row r="14" spans="1:42" x14ac:dyDescent="0.25">
      <c r="A14" s="83" t="s">
        <v>42</v>
      </c>
      <c r="B14" s="8"/>
      <c r="C14" s="83"/>
      <c r="D14" s="18"/>
      <c r="E14" s="18"/>
      <c r="H14" s="2">
        <f t="shared" si="8"/>
        <v>0</v>
      </c>
      <c r="I14" s="2">
        <f t="shared" si="9"/>
        <v>0</v>
      </c>
      <c r="J14" s="18"/>
      <c r="K14" s="14"/>
      <c r="M14" s="2">
        <f t="shared" si="10"/>
        <v>0</v>
      </c>
      <c r="N14" s="2">
        <f t="shared" si="11"/>
        <v>0</v>
      </c>
      <c r="O14" s="16">
        <f t="shared" si="12"/>
        <v>0</v>
      </c>
      <c r="P14" s="2">
        <f t="shared" si="13"/>
        <v>0</v>
      </c>
      <c r="Q14" s="18">
        <f t="shared" si="14"/>
        <v>0</v>
      </c>
      <c r="R14" s="6">
        <f t="shared" si="15"/>
        <v>0</v>
      </c>
      <c r="S14" s="18"/>
      <c r="V14" s="18"/>
      <c r="X14" s="46">
        <v>1</v>
      </c>
      <c r="Y14" s="41"/>
    </row>
    <row r="15" spans="1:42" x14ac:dyDescent="0.25">
      <c r="A15" s="83" t="s">
        <v>43</v>
      </c>
      <c r="B15" s="8"/>
      <c r="C15" s="83"/>
      <c r="D15" s="18"/>
      <c r="E15" s="18"/>
      <c r="H15" s="2">
        <f t="shared" si="8"/>
        <v>0</v>
      </c>
      <c r="I15" s="2">
        <f t="shared" si="9"/>
        <v>0</v>
      </c>
      <c r="J15" s="18"/>
      <c r="K15" s="14"/>
      <c r="M15" s="2">
        <f t="shared" si="10"/>
        <v>0</v>
      </c>
      <c r="N15" s="2">
        <f t="shared" si="11"/>
        <v>0</v>
      </c>
      <c r="O15" s="16">
        <f t="shared" si="12"/>
        <v>0</v>
      </c>
      <c r="P15" s="2">
        <f t="shared" si="13"/>
        <v>0</v>
      </c>
      <c r="Q15" s="18">
        <f t="shared" si="14"/>
        <v>0</v>
      </c>
      <c r="R15" s="6">
        <f t="shared" si="15"/>
        <v>0</v>
      </c>
      <c r="S15" s="18"/>
      <c r="V15" s="18"/>
      <c r="X15" s="46">
        <v>1</v>
      </c>
      <c r="Y15" s="41"/>
    </row>
    <row r="16" spans="1:42" x14ac:dyDescent="0.25">
      <c r="A16" s="83" t="s">
        <v>44</v>
      </c>
      <c r="B16" s="8"/>
      <c r="C16" s="83"/>
      <c r="D16" s="18"/>
      <c r="E16" s="18"/>
      <c r="H16" s="2">
        <f t="shared" si="8"/>
        <v>0</v>
      </c>
      <c r="I16" s="2">
        <f t="shared" si="9"/>
        <v>0</v>
      </c>
      <c r="J16" s="18"/>
      <c r="K16" s="14"/>
      <c r="M16" s="2">
        <f t="shared" si="10"/>
        <v>0</v>
      </c>
      <c r="N16" s="2">
        <f t="shared" si="11"/>
        <v>0</v>
      </c>
      <c r="O16" s="16">
        <f t="shared" si="12"/>
        <v>0</v>
      </c>
      <c r="P16" s="2">
        <f t="shared" si="13"/>
        <v>0</v>
      </c>
      <c r="Q16" s="18">
        <f t="shared" si="14"/>
        <v>0</v>
      </c>
      <c r="R16" s="6">
        <f t="shared" si="15"/>
        <v>0</v>
      </c>
      <c r="S16" s="18"/>
      <c r="V16" s="18"/>
      <c r="X16" s="46">
        <v>1</v>
      </c>
      <c r="Y16" s="41"/>
    </row>
    <row r="17" spans="1:25" x14ac:dyDescent="0.25">
      <c r="A17" s="83" t="s">
        <v>45</v>
      </c>
      <c r="B17" s="8"/>
      <c r="C17" s="83"/>
      <c r="D17" s="18"/>
      <c r="E17" s="18"/>
      <c r="H17" s="2">
        <f t="shared" si="8"/>
        <v>0</v>
      </c>
      <c r="I17" s="2">
        <f t="shared" si="9"/>
        <v>0</v>
      </c>
      <c r="J17" s="18"/>
      <c r="K17" s="14"/>
      <c r="M17" s="2">
        <f t="shared" si="10"/>
        <v>0</v>
      </c>
      <c r="N17" s="2">
        <f t="shared" si="11"/>
        <v>0</v>
      </c>
      <c r="O17" s="16">
        <f t="shared" si="12"/>
        <v>0</v>
      </c>
      <c r="P17" s="2">
        <f t="shared" si="13"/>
        <v>0</v>
      </c>
      <c r="Q17" s="18">
        <f t="shared" si="14"/>
        <v>0</v>
      </c>
      <c r="R17" s="6">
        <f t="shared" si="15"/>
        <v>0</v>
      </c>
      <c r="S17" s="18"/>
      <c r="V17" s="18"/>
      <c r="X17" s="46">
        <v>1</v>
      </c>
      <c r="Y17" s="41"/>
    </row>
    <row r="18" spans="1:25" x14ac:dyDescent="0.25">
      <c r="A18" s="83" t="s">
        <v>46</v>
      </c>
      <c r="B18" s="8"/>
      <c r="C18" s="83"/>
      <c r="D18" s="18"/>
      <c r="E18" s="18"/>
      <c r="H18" s="2">
        <f t="shared" si="8"/>
        <v>0</v>
      </c>
      <c r="I18" s="2">
        <f t="shared" si="9"/>
        <v>0</v>
      </c>
      <c r="J18" s="18"/>
      <c r="K18" s="14"/>
      <c r="M18" s="2">
        <f t="shared" si="10"/>
        <v>0</v>
      </c>
      <c r="N18" s="2">
        <f t="shared" si="11"/>
        <v>0</v>
      </c>
      <c r="O18" s="16">
        <f t="shared" si="12"/>
        <v>0</v>
      </c>
      <c r="P18" s="2">
        <f t="shared" si="13"/>
        <v>0</v>
      </c>
      <c r="Q18" s="18">
        <f t="shared" si="14"/>
        <v>0</v>
      </c>
      <c r="R18" s="6">
        <f t="shared" si="15"/>
        <v>0</v>
      </c>
      <c r="S18" s="18"/>
      <c r="V18" s="18"/>
      <c r="X18" s="46">
        <v>1</v>
      </c>
      <c r="Y18" s="41"/>
    </row>
    <row r="19" spans="1:25" x14ac:dyDescent="0.25">
      <c r="A19" s="83" t="s">
        <v>47</v>
      </c>
      <c r="B19" s="8"/>
      <c r="C19" s="83"/>
      <c r="D19" s="18"/>
      <c r="E19" s="18"/>
      <c r="H19" s="2">
        <f t="shared" si="8"/>
        <v>0</v>
      </c>
      <c r="I19" s="2">
        <f t="shared" si="9"/>
        <v>0</v>
      </c>
      <c r="J19" s="18"/>
      <c r="K19" s="14"/>
      <c r="M19" s="2">
        <f t="shared" si="10"/>
        <v>0</v>
      </c>
      <c r="N19" s="2">
        <f t="shared" si="11"/>
        <v>0</v>
      </c>
      <c r="O19" s="16">
        <f t="shared" si="12"/>
        <v>0</v>
      </c>
      <c r="P19" s="2">
        <f t="shared" si="13"/>
        <v>0</v>
      </c>
      <c r="Q19" s="18">
        <f t="shared" si="14"/>
        <v>0</v>
      </c>
      <c r="R19" s="6">
        <f t="shared" si="15"/>
        <v>0</v>
      </c>
      <c r="S19" s="18"/>
      <c r="V19" s="18"/>
      <c r="X19" s="46">
        <v>1</v>
      </c>
      <c r="Y19" s="41"/>
    </row>
    <row r="20" spans="1:25" x14ac:dyDescent="0.25">
      <c r="A20" s="83" t="s">
        <v>48</v>
      </c>
      <c r="B20" s="8"/>
      <c r="C20" s="83"/>
      <c r="D20" s="18"/>
      <c r="E20" s="18"/>
      <c r="H20" s="2">
        <f t="shared" si="8"/>
        <v>0</v>
      </c>
      <c r="I20" s="2">
        <f t="shared" si="9"/>
        <v>0</v>
      </c>
      <c r="J20" s="18"/>
      <c r="K20" s="14"/>
      <c r="M20" s="2">
        <f t="shared" si="10"/>
        <v>0</v>
      </c>
      <c r="N20" s="2">
        <f t="shared" si="11"/>
        <v>0</v>
      </c>
      <c r="O20" s="16">
        <f t="shared" si="12"/>
        <v>0</v>
      </c>
      <c r="P20" s="2">
        <f t="shared" si="13"/>
        <v>0</v>
      </c>
      <c r="Q20" s="18">
        <f t="shared" si="14"/>
        <v>0</v>
      </c>
      <c r="R20" s="6">
        <f t="shared" si="15"/>
        <v>0</v>
      </c>
      <c r="S20" s="18"/>
      <c r="V20" s="18"/>
      <c r="X20" s="46">
        <v>1</v>
      </c>
      <c r="Y20" s="41"/>
    </row>
    <row r="21" spans="1:25" x14ac:dyDescent="0.25">
      <c r="A21" s="83" t="s">
        <v>49</v>
      </c>
      <c r="B21" s="8"/>
      <c r="C21" s="83"/>
      <c r="D21" s="18"/>
      <c r="E21" s="18"/>
      <c r="H21" s="2">
        <f t="shared" si="8"/>
        <v>0</v>
      </c>
      <c r="I21" s="2">
        <f t="shared" si="9"/>
        <v>0</v>
      </c>
      <c r="J21" s="18"/>
      <c r="K21" s="14"/>
      <c r="M21" s="2">
        <f t="shared" si="10"/>
        <v>0</v>
      </c>
      <c r="N21" s="2">
        <f t="shared" si="11"/>
        <v>0</v>
      </c>
      <c r="O21" s="16">
        <f t="shared" si="12"/>
        <v>0</v>
      </c>
      <c r="P21" s="2">
        <f t="shared" si="13"/>
        <v>0</v>
      </c>
      <c r="Q21" s="18">
        <f t="shared" si="14"/>
        <v>0</v>
      </c>
      <c r="R21" s="6">
        <f t="shared" si="15"/>
        <v>0</v>
      </c>
      <c r="S21" s="18"/>
      <c r="V21" s="18"/>
      <c r="X21" s="46">
        <v>1</v>
      </c>
      <c r="Y21" s="41"/>
    </row>
    <row r="22" spans="1:25" x14ac:dyDescent="0.25">
      <c r="A22" s="83" t="s">
        <v>50</v>
      </c>
      <c r="B22" s="8"/>
      <c r="C22" s="83"/>
      <c r="D22" s="18"/>
      <c r="E22" s="18"/>
      <c r="H22" s="2">
        <f t="shared" si="8"/>
        <v>0</v>
      </c>
      <c r="I22" s="2">
        <f t="shared" si="9"/>
        <v>0</v>
      </c>
      <c r="J22" s="18"/>
      <c r="K22" s="14"/>
      <c r="M22" s="2">
        <f t="shared" si="10"/>
        <v>0</v>
      </c>
      <c r="N22" s="2">
        <f t="shared" si="11"/>
        <v>0</v>
      </c>
      <c r="O22" s="16">
        <f t="shared" si="12"/>
        <v>0</v>
      </c>
      <c r="P22" s="2">
        <f t="shared" si="13"/>
        <v>0</v>
      </c>
      <c r="Q22" s="18">
        <f t="shared" si="14"/>
        <v>0</v>
      </c>
      <c r="R22" s="6">
        <f t="shared" si="15"/>
        <v>0</v>
      </c>
      <c r="S22" s="18"/>
      <c r="V22" s="18"/>
      <c r="X22" s="46">
        <v>1</v>
      </c>
      <c r="Y22" s="41"/>
    </row>
    <row r="23" spans="1:25" x14ac:dyDescent="0.25">
      <c r="A23" s="83" t="s">
        <v>51</v>
      </c>
      <c r="B23" s="8"/>
      <c r="C23" s="83"/>
      <c r="D23" s="18"/>
      <c r="E23" s="18"/>
      <c r="H23" s="2">
        <f t="shared" si="8"/>
        <v>0</v>
      </c>
      <c r="I23" s="2">
        <f t="shared" si="9"/>
        <v>0</v>
      </c>
      <c r="J23" s="18"/>
      <c r="K23" s="14"/>
      <c r="M23" s="2">
        <f t="shared" si="10"/>
        <v>0</v>
      </c>
      <c r="N23" s="2">
        <f t="shared" si="11"/>
        <v>0</v>
      </c>
      <c r="O23" s="16">
        <f t="shared" si="12"/>
        <v>0</v>
      </c>
      <c r="P23" s="2">
        <f t="shared" si="13"/>
        <v>0</v>
      </c>
      <c r="Q23" s="18">
        <f t="shared" si="14"/>
        <v>0</v>
      </c>
      <c r="R23" s="6">
        <f t="shared" si="15"/>
        <v>0</v>
      </c>
      <c r="S23" s="18"/>
      <c r="V23" s="18"/>
      <c r="X23" s="46">
        <v>1</v>
      </c>
      <c r="Y23" s="41"/>
    </row>
    <row r="24" spans="1:25" x14ac:dyDescent="0.25">
      <c r="A24" s="83" t="s">
        <v>52</v>
      </c>
      <c r="B24" s="8"/>
      <c r="C24" s="83"/>
      <c r="D24" s="18"/>
      <c r="E24" s="18"/>
      <c r="H24" s="2">
        <f t="shared" si="8"/>
        <v>0</v>
      </c>
      <c r="I24" s="2">
        <f t="shared" si="9"/>
        <v>0</v>
      </c>
      <c r="J24" s="18"/>
      <c r="K24" s="14"/>
      <c r="M24" s="2">
        <f t="shared" si="10"/>
        <v>0</v>
      </c>
      <c r="N24" s="2">
        <f t="shared" si="11"/>
        <v>0</v>
      </c>
      <c r="O24" s="16">
        <f t="shared" si="12"/>
        <v>0</v>
      </c>
      <c r="P24" s="2">
        <f t="shared" si="13"/>
        <v>0</v>
      </c>
      <c r="Q24" s="18">
        <f t="shared" si="14"/>
        <v>0</v>
      </c>
      <c r="R24" s="6">
        <f t="shared" si="15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60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16">SUM(K5:K25)</f>
        <v>20</v>
      </c>
      <c r="L26" s="14">
        <f t="shared" si="16"/>
        <v>20</v>
      </c>
      <c r="M26" s="14">
        <f t="shared" si="16"/>
        <v>0</v>
      </c>
      <c r="N26" s="14">
        <f t="shared" si="16"/>
        <v>0</v>
      </c>
      <c r="O26" s="16">
        <f t="shared" si="16"/>
        <v>100</v>
      </c>
      <c r="P26" s="2">
        <f t="shared" si="16"/>
        <v>0</v>
      </c>
      <c r="Q26" s="18">
        <f t="shared" si="16"/>
        <v>1</v>
      </c>
      <c r="R26" s="18">
        <f t="shared" si="16"/>
        <v>0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1900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80</v>
      </c>
      <c r="L29" s="14">
        <f>G26+L26</f>
        <v>20</v>
      </c>
      <c r="M29" s="14">
        <f>O26</f>
        <v>100</v>
      </c>
      <c r="O29" s="20" t="s">
        <v>21</v>
      </c>
      <c r="P29" s="22">
        <f>IF(R26=0,0,R26/Q26)</f>
        <v>0</v>
      </c>
      <c r="S29" s="18"/>
      <c r="V29" s="18"/>
    </row>
    <row r="30" spans="1:25" x14ac:dyDescent="0.25">
      <c r="I30" s="51" t="s">
        <v>28</v>
      </c>
      <c r="J30" s="52"/>
      <c r="K30" s="53">
        <f>H26+M26</f>
        <v>0</v>
      </c>
      <c r="L30" s="53">
        <f>I26+N26</f>
        <v>0</v>
      </c>
      <c r="M30" s="53">
        <f>P26</f>
        <v>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-80</v>
      </c>
      <c r="L31" s="14">
        <f>L30-L29</f>
        <v>-20</v>
      </c>
      <c r="M31" s="14">
        <f>M30-M29</f>
        <v>-100</v>
      </c>
      <c r="S31" s="18"/>
      <c r="V31" s="18"/>
    </row>
    <row r="32" spans="1:25" x14ac:dyDescent="0.25">
      <c r="I32" s="80" t="s">
        <v>57</v>
      </c>
      <c r="J32" s="54"/>
      <c r="K32" s="55">
        <f>K31/MAX(1,K29)</f>
        <v>-1</v>
      </c>
      <c r="L32" s="55">
        <f>L31/MAX(1,L29)</f>
        <v>-1</v>
      </c>
      <c r="M32" s="55">
        <f>M31/MAX(1,M29)</f>
        <v>-1</v>
      </c>
      <c r="O32" s="20" t="s">
        <v>63</v>
      </c>
      <c r="P32" s="12">
        <f>P28+P30</f>
        <v>1900</v>
      </c>
      <c r="S32" s="18"/>
      <c r="V32" s="18"/>
    </row>
    <row r="33" spans="2:25" x14ac:dyDescent="0.25">
      <c r="B33" s="8"/>
      <c r="C33" s="83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3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3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3"/>
      <c r="T85" s="2"/>
      <c r="U85" s="2"/>
      <c r="V85" s="18"/>
    </row>
    <row r="86" spans="19:22" s="65" customFormat="1" x14ac:dyDescent="0.25">
      <c r="S86" s="83"/>
      <c r="T86" s="2"/>
      <c r="U86" s="2"/>
      <c r="V86" s="18"/>
    </row>
    <row r="87" spans="19:22" s="65" customFormat="1" x14ac:dyDescent="0.25">
      <c r="S87" s="83"/>
      <c r="T87" s="2"/>
      <c r="U87" s="2"/>
      <c r="V87" s="18"/>
    </row>
    <row r="88" spans="19:22" s="65" customFormat="1" x14ac:dyDescent="0.25">
      <c r="S88" s="83"/>
      <c r="T88" s="2"/>
      <c r="U88" s="2"/>
      <c r="V88" s="18"/>
    </row>
    <row r="89" spans="19:22" s="65" customFormat="1" x14ac:dyDescent="0.25">
      <c r="S89" s="83"/>
      <c r="T89" s="2"/>
      <c r="U89" s="2"/>
      <c r="V89" s="18"/>
    </row>
    <row r="90" spans="19:22" s="65" customFormat="1" x14ac:dyDescent="0.25">
      <c r="S90" s="83"/>
      <c r="T90" s="2"/>
      <c r="U90" s="2"/>
      <c r="V90" s="18"/>
    </row>
    <row r="91" spans="19:22" s="65" customFormat="1" x14ac:dyDescent="0.25">
      <c r="S91" s="83"/>
      <c r="T91" s="2"/>
      <c r="U91" s="2"/>
      <c r="V91" s="18"/>
    </row>
    <row r="92" spans="19:22" s="65" customFormat="1" x14ac:dyDescent="0.25">
      <c r="S92" s="83"/>
      <c r="T92" s="2"/>
      <c r="U92" s="2"/>
      <c r="V92" s="18"/>
    </row>
    <row r="93" spans="19:22" s="65" customFormat="1" x14ac:dyDescent="0.25">
      <c r="S93" s="83"/>
      <c r="T93" s="2"/>
      <c r="U93" s="2"/>
      <c r="V93" s="18"/>
    </row>
    <row r="94" spans="19:22" s="65" customFormat="1" x14ac:dyDescent="0.25">
      <c r="S94" s="83"/>
      <c r="T94" s="2"/>
      <c r="U94" s="2"/>
      <c r="V94" s="18"/>
    </row>
    <row r="95" spans="19:22" s="65" customFormat="1" x14ac:dyDescent="0.25">
      <c r="S95" s="83"/>
      <c r="T95" s="2"/>
      <c r="U95" s="2"/>
      <c r="V95" s="18"/>
    </row>
    <row r="96" spans="19:22" s="65" customFormat="1" x14ac:dyDescent="0.25">
      <c r="S96" s="83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8" priority="1" operator="lessThan">
      <formula>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B12" sqref="B12"/>
    </sheetView>
  </sheetViews>
  <sheetFormatPr defaultRowHeight="15" x14ac:dyDescent="0.25"/>
  <cols>
    <col min="1" max="1" width="7.7109375" style="83" customWidth="1"/>
    <col min="2" max="2" width="11.140625" style="65" customWidth="1"/>
    <col min="3" max="3" width="7.42578125" style="65" customWidth="1"/>
    <col min="4" max="4" width="7.140625" style="65" customWidth="1"/>
    <col min="5" max="5" width="8" style="8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76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81" t="s">
        <v>12</v>
      </c>
      <c r="S3" s="117" t="s">
        <v>8</v>
      </c>
      <c r="T3" s="118"/>
      <c r="U3" s="119"/>
      <c r="V3" s="117" t="s">
        <v>25</v>
      </c>
      <c r="W3" s="119"/>
      <c r="X3" s="81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1" t="s">
        <v>29</v>
      </c>
      <c r="S4" s="10" t="s">
        <v>14</v>
      </c>
      <c r="T4" s="12" t="s">
        <v>6</v>
      </c>
      <c r="U4" s="12" t="s">
        <v>7</v>
      </c>
      <c r="V4" s="82" t="s">
        <v>14</v>
      </c>
      <c r="W4" s="12" t="s">
        <v>7</v>
      </c>
      <c r="X4" s="81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3" t="s">
        <v>9</v>
      </c>
      <c r="B5" s="8">
        <v>41215</v>
      </c>
      <c r="C5" s="83" t="s">
        <v>80</v>
      </c>
      <c r="D5" s="18">
        <v>7</v>
      </c>
      <c r="E5" s="18">
        <v>3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4</v>
      </c>
      <c r="K5" s="14">
        <v>25</v>
      </c>
      <c r="L5" s="14">
        <v>25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1</v>
      </c>
      <c r="T5" s="2">
        <v>9.8000000000000007</v>
      </c>
      <c r="U5" s="2">
        <v>4.5999999999999996</v>
      </c>
      <c r="V5" s="18">
        <v>2</v>
      </c>
      <c r="W5" s="2">
        <v>3.4</v>
      </c>
      <c r="X5" s="46">
        <v>1</v>
      </c>
      <c r="Y5" s="41"/>
    </row>
    <row r="6" spans="1:42" x14ac:dyDescent="0.25">
      <c r="A6" s="99" t="s">
        <v>35</v>
      </c>
      <c r="B6" s="8">
        <v>41215</v>
      </c>
      <c r="C6" s="99" t="s">
        <v>80</v>
      </c>
      <c r="D6" s="18">
        <v>9</v>
      </c>
      <c r="E6" s="18">
        <v>2</v>
      </c>
      <c r="F6" s="14">
        <v>50</v>
      </c>
      <c r="H6" s="2">
        <f t="shared" si="0"/>
        <v>0</v>
      </c>
      <c r="I6" s="2">
        <f t="shared" si="1"/>
        <v>0</v>
      </c>
      <c r="J6" s="18">
        <v>4</v>
      </c>
      <c r="K6" s="14">
        <v>50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6</v>
      </c>
      <c r="T6" s="2">
        <v>5.4</v>
      </c>
      <c r="U6" s="2">
        <v>2.6</v>
      </c>
      <c r="V6" s="18">
        <v>2</v>
      </c>
      <c r="W6" s="2">
        <v>5.8</v>
      </c>
      <c r="X6" s="46">
        <v>1</v>
      </c>
      <c r="Y6" s="41"/>
    </row>
    <row r="7" spans="1:42" x14ac:dyDescent="0.25">
      <c r="A7" s="99" t="s">
        <v>35</v>
      </c>
      <c r="B7" s="8">
        <v>41216</v>
      </c>
      <c r="C7" s="99" t="s">
        <v>80</v>
      </c>
      <c r="D7" s="18">
        <v>7</v>
      </c>
      <c r="E7" s="18">
        <v>5</v>
      </c>
      <c r="F7" s="14">
        <v>25</v>
      </c>
      <c r="G7" s="14">
        <v>25</v>
      </c>
      <c r="H7" s="2">
        <f t="shared" si="0"/>
        <v>0</v>
      </c>
      <c r="I7" s="2">
        <f t="shared" si="1"/>
        <v>0</v>
      </c>
      <c r="J7" s="18">
        <v>4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11</v>
      </c>
      <c r="T7" s="2">
        <v>15.8</v>
      </c>
      <c r="U7" s="2">
        <v>7.4</v>
      </c>
      <c r="V7" s="18">
        <v>13</v>
      </c>
      <c r="W7" s="2">
        <v>5.8</v>
      </c>
      <c r="X7" s="46">
        <v>1</v>
      </c>
      <c r="Y7" s="41"/>
    </row>
    <row r="8" spans="1:42" x14ac:dyDescent="0.25">
      <c r="A8" s="83" t="s">
        <v>36</v>
      </c>
      <c r="B8" s="8">
        <v>41216</v>
      </c>
      <c r="C8" s="83" t="s">
        <v>80</v>
      </c>
      <c r="D8" s="18">
        <v>5</v>
      </c>
      <c r="E8" s="18">
        <v>9</v>
      </c>
      <c r="F8" s="14">
        <v>100</v>
      </c>
      <c r="H8" s="2">
        <f t="shared" si="0"/>
        <v>170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170</v>
      </c>
      <c r="Q8" s="18">
        <f t="shared" si="6"/>
        <v>1</v>
      </c>
      <c r="R8" s="6">
        <f t="shared" si="7"/>
        <v>1</v>
      </c>
      <c r="S8" s="18">
        <v>9</v>
      </c>
      <c r="T8" s="2">
        <v>3.4</v>
      </c>
      <c r="U8" s="2">
        <v>2.6</v>
      </c>
      <c r="V8" s="18">
        <v>3</v>
      </c>
      <c r="W8" s="2">
        <v>4.2</v>
      </c>
      <c r="X8" s="46">
        <v>1</v>
      </c>
      <c r="Y8" s="41"/>
    </row>
    <row r="9" spans="1:42" x14ac:dyDescent="0.25">
      <c r="A9" s="83" t="s">
        <v>37</v>
      </c>
      <c r="B9" s="8">
        <v>41216</v>
      </c>
      <c r="C9" s="83" t="s">
        <v>80</v>
      </c>
      <c r="D9" s="18">
        <v>6</v>
      </c>
      <c r="E9" s="18">
        <v>7</v>
      </c>
      <c r="F9" s="14">
        <v>50</v>
      </c>
      <c r="H9" s="2">
        <f t="shared" si="0"/>
        <v>0</v>
      </c>
      <c r="I9" s="2">
        <f t="shared" si="1"/>
        <v>0</v>
      </c>
      <c r="J9" s="18">
        <v>8</v>
      </c>
      <c r="K9" s="14">
        <v>25</v>
      </c>
      <c r="L9" s="14">
        <v>25</v>
      </c>
      <c r="M9" s="2">
        <f t="shared" si="2"/>
        <v>407.5</v>
      </c>
      <c r="N9" s="2">
        <f t="shared" si="3"/>
        <v>170</v>
      </c>
      <c r="O9" s="16">
        <f t="shared" si="4"/>
        <v>100</v>
      </c>
      <c r="P9" s="2">
        <f t="shared" si="5"/>
        <v>577.5</v>
      </c>
      <c r="Q9" s="18">
        <f t="shared" si="6"/>
        <v>1</v>
      </c>
      <c r="R9" s="6">
        <f t="shared" si="7"/>
        <v>1</v>
      </c>
      <c r="S9" s="18">
        <v>8</v>
      </c>
      <c r="T9" s="2">
        <v>32.6</v>
      </c>
      <c r="U9" s="2">
        <v>13.6</v>
      </c>
      <c r="V9" s="18">
        <v>1</v>
      </c>
      <c r="W9" s="2">
        <v>8.4</v>
      </c>
      <c r="X9" s="46">
        <v>1</v>
      </c>
      <c r="Y9" s="41"/>
    </row>
    <row r="10" spans="1:42" x14ac:dyDescent="0.25">
      <c r="A10" s="102" t="s">
        <v>38</v>
      </c>
      <c r="B10" s="8">
        <v>41216</v>
      </c>
      <c r="C10" s="102" t="s">
        <v>80</v>
      </c>
      <c r="D10" s="18">
        <v>10</v>
      </c>
      <c r="E10" s="18">
        <v>12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8">
        <v>11</v>
      </c>
      <c r="K10" s="14">
        <v>50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9</v>
      </c>
      <c r="T10" s="2">
        <v>29.8</v>
      </c>
      <c r="U10" s="2">
        <v>13.2</v>
      </c>
      <c r="V10" s="18">
        <v>7</v>
      </c>
      <c r="W10" s="2">
        <v>6.4</v>
      </c>
      <c r="X10" s="46">
        <v>1</v>
      </c>
      <c r="Y10" s="41"/>
    </row>
    <row r="11" spans="1:42" x14ac:dyDescent="0.25">
      <c r="A11" s="83" t="s">
        <v>39</v>
      </c>
      <c r="B11" s="8">
        <v>41216</v>
      </c>
      <c r="C11" s="83" t="s">
        <v>80</v>
      </c>
      <c r="D11" s="18">
        <v>12</v>
      </c>
      <c r="E11" s="18">
        <v>2</v>
      </c>
      <c r="F11" s="14">
        <v>50</v>
      </c>
      <c r="H11" s="2">
        <f t="shared" si="0"/>
        <v>0</v>
      </c>
      <c r="I11" s="2">
        <f t="shared" si="1"/>
        <v>0</v>
      </c>
      <c r="J11" s="18">
        <v>4</v>
      </c>
      <c r="K11" s="14">
        <v>50</v>
      </c>
      <c r="M11" s="2">
        <f t="shared" si="2"/>
        <v>520</v>
      </c>
      <c r="N11" s="2">
        <f t="shared" si="3"/>
        <v>0</v>
      </c>
      <c r="O11" s="16">
        <f t="shared" si="4"/>
        <v>100</v>
      </c>
      <c r="P11" s="2">
        <f t="shared" si="5"/>
        <v>520</v>
      </c>
      <c r="Q11" s="18">
        <f t="shared" si="6"/>
        <v>1</v>
      </c>
      <c r="R11" s="6">
        <f t="shared" si="7"/>
        <v>1</v>
      </c>
      <c r="S11" s="18">
        <v>4</v>
      </c>
      <c r="T11" s="2">
        <v>20.8</v>
      </c>
      <c r="U11" s="2">
        <v>9.8000000000000007</v>
      </c>
      <c r="V11" s="18">
        <v>11</v>
      </c>
      <c r="W11" s="2">
        <v>6</v>
      </c>
      <c r="X11" s="46">
        <v>1</v>
      </c>
      <c r="Y11" s="41"/>
    </row>
    <row r="12" spans="1:42" x14ac:dyDescent="0.25">
      <c r="A12" s="83" t="s">
        <v>40</v>
      </c>
      <c r="B12" s="8"/>
      <c r="C12" s="83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83" t="s">
        <v>41</v>
      </c>
      <c r="B13" s="8"/>
      <c r="C13" s="83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83" t="s">
        <v>42</v>
      </c>
      <c r="B14" s="8"/>
      <c r="C14" s="83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83" t="s">
        <v>43</v>
      </c>
      <c r="B15" s="8"/>
      <c r="C15" s="83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83" t="s">
        <v>44</v>
      </c>
      <c r="B16" s="8"/>
      <c r="C16" s="83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83" t="s">
        <v>45</v>
      </c>
      <c r="B17" s="8"/>
      <c r="C17" s="83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83" t="s">
        <v>46</v>
      </c>
      <c r="B18" s="8"/>
      <c r="C18" s="83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83" t="s">
        <v>47</v>
      </c>
      <c r="B19" s="8"/>
      <c r="C19" s="83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83" t="s">
        <v>48</v>
      </c>
      <c r="B20" s="8"/>
      <c r="C20" s="83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83" t="s">
        <v>49</v>
      </c>
      <c r="B21" s="8"/>
      <c r="C21" s="83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83" t="s">
        <v>50</v>
      </c>
      <c r="B22" s="8"/>
      <c r="C22" s="83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83" t="s">
        <v>51</v>
      </c>
      <c r="B23" s="8"/>
      <c r="C23" s="83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83" t="s">
        <v>52</v>
      </c>
      <c r="B24" s="8"/>
      <c r="C24" s="83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350</v>
      </c>
      <c r="G26" s="14">
        <f>SUM(G5:G25)</f>
        <v>50</v>
      </c>
      <c r="H26" s="14">
        <f>SUM(H5:H25)</f>
        <v>170</v>
      </c>
      <c r="I26" s="14">
        <f>SUM(I5:I25)</f>
        <v>0</v>
      </c>
      <c r="K26" s="2">
        <f t="shared" ref="K26:R26" si="8">SUM(K5:K25)</f>
        <v>225</v>
      </c>
      <c r="L26" s="14">
        <f t="shared" si="8"/>
        <v>75</v>
      </c>
      <c r="M26" s="14">
        <f t="shared" si="8"/>
        <v>927.5</v>
      </c>
      <c r="N26" s="14">
        <f t="shared" si="8"/>
        <v>170</v>
      </c>
      <c r="O26" s="16">
        <f t="shared" si="8"/>
        <v>700</v>
      </c>
      <c r="P26" s="2">
        <f t="shared" si="8"/>
        <v>1267.5</v>
      </c>
      <c r="Q26" s="18">
        <f t="shared" si="8"/>
        <v>7</v>
      </c>
      <c r="R26" s="18">
        <f t="shared" si="8"/>
        <v>3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2567.5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575</v>
      </c>
      <c r="L29" s="14">
        <f>G26+L26</f>
        <v>125</v>
      </c>
      <c r="M29" s="14">
        <f>O26</f>
        <v>700</v>
      </c>
      <c r="O29" s="20" t="s">
        <v>21</v>
      </c>
      <c r="P29" s="22">
        <f>IF(R26=0,0,R26/Q26)</f>
        <v>0.42857142857142855</v>
      </c>
      <c r="S29" s="18"/>
      <c r="V29" s="18"/>
    </row>
    <row r="30" spans="1:25" x14ac:dyDescent="0.25">
      <c r="I30" s="51" t="s">
        <v>28</v>
      </c>
      <c r="J30" s="52"/>
      <c r="K30" s="53">
        <f>H26+M26</f>
        <v>1097.5</v>
      </c>
      <c r="L30" s="53">
        <f>I26+N26</f>
        <v>170</v>
      </c>
      <c r="M30" s="53">
        <f>P26</f>
        <v>1267.5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522.5</v>
      </c>
      <c r="L31" s="14">
        <f>L30-L29</f>
        <v>45</v>
      </c>
      <c r="M31" s="14">
        <f>M30-M29</f>
        <v>567.5</v>
      </c>
      <c r="S31" s="18"/>
      <c r="V31" s="18"/>
    </row>
    <row r="32" spans="1:25" x14ac:dyDescent="0.25">
      <c r="I32" s="80" t="s">
        <v>57</v>
      </c>
      <c r="J32" s="54"/>
      <c r="K32" s="55">
        <f>K31/MAX(1,K29)</f>
        <v>0.90869565217391302</v>
      </c>
      <c r="L32" s="55">
        <f>L31/MAX(1,L29)</f>
        <v>0.36</v>
      </c>
      <c r="M32" s="55">
        <f>M31/MAX(1,M29)</f>
        <v>0.81071428571428572</v>
      </c>
      <c r="O32" s="20" t="s">
        <v>63</v>
      </c>
      <c r="P32" s="12">
        <f>P28+P30</f>
        <v>2567.5</v>
      </c>
      <c r="S32" s="18"/>
      <c r="V32" s="18"/>
    </row>
    <row r="33" spans="2:25" x14ac:dyDescent="0.25">
      <c r="B33" s="8"/>
      <c r="C33" s="83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3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3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3"/>
      <c r="T85" s="2"/>
      <c r="U85" s="2"/>
      <c r="V85" s="18"/>
    </row>
    <row r="86" spans="19:22" s="65" customFormat="1" x14ac:dyDescent="0.25">
      <c r="S86" s="83"/>
      <c r="T86" s="2"/>
      <c r="U86" s="2"/>
      <c r="V86" s="18"/>
    </row>
    <row r="87" spans="19:22" s="65" customFormat="1" x14ac:dyDescent="0.25">
      <c r="S87" s="83"/>
      <c r="T87" s="2"/>
      <c r="U87" s="2"/>
      <c r="V87" s="18"/>
    </row>
    <row r="88" spans="19:22" s="65" customFormat="1" x14ac:dyDescent="0.25">
      <c r="S88" s="83"/>
      <c r="T88" s="2"/>
      <c r="U88" s="2"/>
      <c r="V88" s="18"/>
    </row>
    <row r="89" spans="19:22" s="65" customFormat="1" x14ac:dyDescent="0.25">
      <c r="S89" s="83"/>
      <c r="T89" s="2"/>
      <c r="U89" s="2"/>
      <c r="V89" s="18"/>
    </row>
    <row r="90" spans="19:22" s="65" customFormat="1" x14ac:dyDescent="0.25">
      <c r="S90" s="83"/>
      <c r="T90" s="2"/>
      <c r="U90" s="2"/>
      <c r="V90" s="18"/>
    </row>
    <row r="91" spans="19:22" s="65" customFormat="1" x14ac:dyDescent="0.25">
      <c r="S91" s="83"/>
      <c r="T91" s="2"/>
      <c r="U91" s="2"/>
      <c r="V91" s="18"/>
    </row>
    <row r="92" spans="19:22" s="65" customFormat="1" x14ac:dyDescent="0.25">
      <c r="S92" s="83"/>
      <c r="T92" s="2"/>
      <c r="U92" s="2"/>
      <c r="V92" s="18"/>
    </row>
    <row r="93" spans="19:22" s="65" customFormat="1" x14ac:dyDescent="0.25">
      <c r="S93" s="83"/>
      <c r="T93" s="2"/>
      <c r="U93" s="2"/>
      <c r="V93" s="18"/>
    </row>
    <row r="94" spans="19:22" s="65" customFormat="1" x14ac:dyDescent="0.25">
      <c r="S94" s="83"/>
      <c r="T94" s="2"/>
      <c r="U94" s="2"/>
      <c r="V94" s="18"/>
    </row>
    <row r="95" spans="19:22" s="65" customFormat="1" x14ac:dyDescent="0.25">
      <c r="S95" s="83"/>
      <c r="T95" s="2"/>
      <c r="U95" s="2"/>
      <c r="V95" s="18"/>
    </row>
    <row r="96" spans="19:22" s="65" customFormat="1" x14ac:dyDescent="0.25">
      <c r="S96" s="83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7" priority="1" operator="lessThan">
      <formula>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A7" sqref="A7:XFD7"/>
    </sheetView>
  </sheetViews>
  <sheetFormatPr defaultRowHeight="15" x14ac:dyDescent="0.25"/>
  <cols>
    <col min="1" max="1" width="7.7109375" style="83" customWidth="1"/>
    <col min="2" max="2" width="11.140625" style="65" customWidth="1"/>
    <col min="3" max="3" width="7.42578125" style="65" customWidth="1"/>
    <col min="4" max="4" width="7.140625" style="65" customWidth="1"/>
    <col min="5" max="5" width="8" style="8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77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81" t="s">
        <v>12</v>
      </c>
      <c r="S3" s="117" t="s">
        <v>8</v>
      </c>
      <c r="T3" s="118"/>
      <c r="U3" s="119"/>
      <c r="V3" s="117" t="s">
        <v>25</v>
      </c>
      <c r="W3" s="119"/>
      <c r="X3" s="81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1" t="s">
        <v>29</v>
      </c>
      <c r="S4" s="10" t="s">
        <v>14</v>
      </c>
      <c r="T4" s="12" t="s">
        <v>6</v>
      </c>
      <c r="U4" s="12" t="s">
        <v>7</v>
      </c>
      <c r="V4" s="82" t="s">
        <v>14</v>
      </c>
      <c r="W4" s="12" t="s">
        <v>7</v>
      </c>
      <c r="X4" s="81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3" t="s">
        <v>9</v>
      </c>
      <c r="B5" s="8">
        <v>41215</v>
      </c>
      <c r="C5" s="83" t="s">
        <v>84</v>
      </c>
      <c r="D5" s="18">
        <v>8</v>
      </c>
      <c r="E5" s="18">
        <v>5</v>
      </c>
      <c r="F5" s="14">
        <v>50</v>
      </c>
      <c r="G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1</v>
      </c>
      <c r="T5" s="2">
        <v>5.8</v>
      </c>
      <c r="U5" s="2">
        <v>2.9</v>
      </c>
      <c r="V5" s="18">
        <v>3</v>
      </c>
      <c r="W5" s="2">
        <v>3.2</v>
      </c>
      <c r="X5" s="46">
        <v>1</v>
      </c>
      <c r="Y5" s="41"/>
    </row>
    <row r="6" spans="1:42" x14ac:dyDescent="0.25">
      <c r="A6" s="83" t="s">
        <v>34</v>
      </c>
      <c r="B6" s="8">
        <v>41215</v>
      </c>
      <c r="C6" s="83" t="s">
        <v>80</v>
      </c>
      <c r="D6" s="18">
        <v>7</v>
      </c>
      <c r="E6" s="18">
        <v>5</v>
      </c>
      <c r="F6" s="14">
        <v>25</v>
      </c>
      <c r="G6" s="14">
        <v>25</v>
      </c>
      <c r="H6" s="2">
        <f t="shared" si="0"/>
        <v>0</v>
      </c>
      <c r="I6" s="2">
        <f t="shared" si="1"/>
        <v>0</v>
      </c>
      <c r="J6" s="18">
        <v>8</v>
      </c>
      <c r="K6" s="14">
        <v>25</v>
      </c>
      <c r="L6" s="14">
        <v>25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1</v>
      </c>
      <c r="T6" s="2">
        <v>9.8000000000000007</v>
      </c>
      <c r="U6" s="2">
        <v>4.5999999999999996</v>
      </c>
      <c r="V6" s="18">
        <v>2</v>
      </c>
      <c r="W6" s="2">
        <v>3.4</v>
      </c>
      <c r="X6" s="46">
        <v>1</v>
      </c>
      <c r="Y6" s="41"/>
    </row>
    <row r="7" spans="1:42" x14ac:dyDescent="0.25">
      <c r="A7" s="83" t="s">
        <v>35</v>
      </c>
      <c r="B7" s="8">
        <v>41215</v>
      </c>
      <c r="C7" s="83" t="s">
        <v>80</v>
      </c>
      <c r="D7" s="18">
        <v>9</v>
      </c>
      <c r="E7" s="18">
        <v>2</v>
      </c>
      <c r="F7" s="14">
        <v>50</v>
      </c>
      <c r="H7" s="2">
        <f t="shared" si="0"/>
        <v>0</v>
      </c>
      <c r="I7" s="2">
        <f t="shared" si="1"/>
        <v>0</v>
      </c>
      <c r="J7" s="18">
        <v>4</v>
      </c>
      <c r="K7" s="14">
        <v>50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6</v>
      </c>
      <c r="T7" s="2">
        <v>5.4</v>
      </c>
      <c r="U7" s="2">
        <v>2.6</v>
      </c>
      <c r="V7" s="18">
        <v>2</v>
      </c>
      <c r="W7" s="2">
        <v>5.8</v>
      </c>
      <c r="X7" s="46">
        <v>1</v>
      </c>
      <c r="Y7" s="41"/>
    </row>
    <row r="8" spans="1:42" x14ac:dyDescent="0.25">
      <c r="A8" s="83" t="s">
        <v>36</v>
      </c>
      <c r="B8" s="8"/>
      <c r="C8" s="83"/>
      <c r="D8" s="18"/>
      <c r="E8" s="18"/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0</v>
      </c>
      <c r="P8" s="2">
        <f t="shared" si="5"/>
        <v>0</v>
      </c>
      <c r="Q8" s="18">
        <f t="shared" si="6"/>
        <v>0</v>
      </c>
      <c r="R8" s="6">
        <f t="shared" si="7"/>
        <v>0</v>
      </c>
      <c r="S8" s="18"/>
      <c r="V8" s="18"/>
      <c r="X8" s="46">
        <v>1</v>
      </c>
      <c r="Y8" s="41"/>
    </row>
    <row r="9" spans="1:42" x14ac:dyDescent="0.25">
      <c r="A9" s="83" t="s">
        <v>37</v>
      </c>
      <c r="B9" s="8"/>
      <c r="C9" s="83"/>
      <c r="D9" s="18"/>
      <c r="E9" s="18"/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0</v>
      </c>
      <c r="P9" s="2">
        <f t="shared" si="5"/>
        <v>0</v>
      </c>
      <c r="Q9" s="18">
        <f t="shared" si="6"/>
        <v>0</v>
      </c>
      <c r="R9" s="6">
        <f t="shared" si="7"/>
        <v>0</v>
      </c>
      <c r="S9" s="18"/>
      <c r="V9" s="18"/>
      <c r="X9" s="46">
        <v>1</v>
      </c>
      <c r="Y9" s="41"/>
    </row>
    <row r="10" spans="1:42" x14ac:dyDescent="0.25">
      <c r="A10" s="83" t="s">
        <v>38</v>
      </c>
      <c r="B10" s="8"/>
      <c r="C10" s="83"/>
      <c r="D10" s="18"/>
      <c r="E10" s="18"/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0</v>
      </c>
      <c r="P10" s="2">
        <f t="shared" si="5"/>
        <v>0</v>
      </c>
      <c r="Q10" s="18">
        <f t="shared" si="6"/>
        <v>0</v>
      </c>
      <c r="R10" s="6">
        <f t="shared" si="7"/>
        <v>0</v>
      </c>
      <c r="S10" s="18"/>
      <c r="V10" s="18"/>
      <c r="X10" s="46">
        <v>1</v>
      </c>
      <c r="Y10" s="41"/>
    </row>
    <row r="11" spans="1:42" x14ac:dyDescent="0.25">
      <c r="A11" s="83" t="s">
        <v>39</v>
      </c>
      <c r="B11" s="8"/>
      <c r="C11" s="83"/>
      <c r="D11" s="18"/>
      <c r="E11" s="18"/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0</v>
      </c>
      <c r="P11" s="2">
        <f t="shared" si="5"/>
        <v>0</v>
      </c>
      <c r="Q11" s="18">
        <f t="shared" si="6"/>
        <v>0</v>
      </c>
      <c r="R11" s="6">
        <f t="shared" si="7"/>
        <v>0</v>
      </c>
      <c r="S11" s="18"/>
      <c r="V11" s="18"/>
      <c r="X11" s="46">
        <v>1</v>
      </c>
      <c r="Y11" s="41"/>
    </row>
    <row r="12" spans="1:42" x14ac:dyDescent="0.25">
      <c r="A12" s="83" t="s">
        <v>40</v>
      </c>
      <c r="B12" s="8"/>
      <c r="C12" s="83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83" t="s">
        <v>41</v>
      </c>
      <c r="B13" s="8"/>
      <c r="C13" s="83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83" t="s">
        <v>42</v>
      </c>
      <c r="B14" s="8"/>
      <c r="C14" s="83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83" t="s">
        <v>43</v>
      </c>
      <c r="B15" s="8"/>
      <c r="C15" s="83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83" t="s">
        <v>44</v>
      </c>
      <c r="B16" s="8"/>
      <c r="C16" s="83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83" t="s">
        <v>45</v>
      </c>
      <c r="B17" s="8"/>
      <c r="C17" s="83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83" t="s">
        <v>46</v>
      </c>
      <c r="B18" s="8"/>
      <c r="C18" s="83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83" t="s">
        <v>47</v>
      </c>
      <c r="B19" s="8"/>
      <c r="C19" s="83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83" t="s">
        <v>48</v>
      </c>
      <c r="B20" s="8"/>
      <c r="C20" s="83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83" t="s">
        <v>49</v>
      </c>
      <c r="B21" s="8"/>
      <c r="C21" s="83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83" t="s">
        <v>50</v>
      </c>
      <c r="B22" s="8"/>
      <c r="C22" s="83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83" t="s">
        <v>51</v>
      </c>
      <c r="B23" s="8"/>
      <c r="C23" s="83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83" t="s">
        <v>52</v>
      </c>
      <c r="B24" s="8"/>
      <c r="C24" s="83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125</v>
      </c>
      <c r="G26" s="14">
        <f>SUM(G5:G25)</f>
        <v>75</v>
      </c>
      <c r="H26" s="14">
        <f>SUM(H5:H25)</f>
        <v>0</v>
      </c>
      <c r="I26" s="14">
        <f>SUM(I5:I25)</f>
        <v>0</v>
      </c>
      <c r="K26" s="2">
        <f t="shared" ref="K26:R26" si="8">SUM(K5:K25)</f>
        <v>75</v>
      </c>
      <c r="L26" s="14">
        <f t="shared" si="8"/>
        <v>25</v>
      </c>
      <c r="M26" s="14">
        <f t="shared" si="8"/>
        <v>0</v>
      </c>
      <c r="N26" s="14">
        <f t="shared" si="8"/>
        <v>0</v>
      </c>
      <c r="O26" s="16">
        <f t="shared" si="8"/>
        <v>300</v>
      </c>
      <c r="P26" s="2">
        <f t="shared" si="8"/>
        <v>0</v>
      </c>
      <c r="Q26" s="18">
        <f t="shared" si="8"/>
        <v>3</v>
      </c>
      <c r="R26" s="18">
        <f t="shared" si="8"/>
        <v>0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1700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200</v>
      </c>
      <c r="L29" s="14">
        <f>G26+L26</f>
        <v>100</v>
      </c>
      <c r="M29" s="14">
        <f>O26</f>
        <v>300</v>
      </c>
      <c r="O29" s="20" t="s">
        <v>21</v>
      </c>
      <c r="P29" s="22">
        <f>IF(R26=0,0,R26/Q26)</f>
        <v>0</v>
      </c>
      <c r="S29" s="18"/>
      <c r="V29" s="18"/>
    </row>
    <row r="30" spans="1:25" x14ac:dyDescent="0.25">
      <c r="I30" s="51" t="s">
        <v>28</v>
      </c>
      <c r="J30" s="52"/>
      <c r="K30" s="53">
        <f>H26+M26</f>
        <v>0</v>
      </c>
      <c r="L30" s="53">
        <f>I26+N26</f>
        <v>0</v>
      </c>
      <c r="M30" s="53">
        <f>P26</f>
        <v>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-200</v>
      </c>
      <c r="L31" s="14">
        <f>L30-L29</f>
        <v>-100</v>
      </c>
      <c r="M31" s="14">
        <f>M30-M29</f>
        <v>-300</v>
      </c>
      <c r="S31" s="18"/>
      <c r="V31" s="18"/>
    </row>
    <row r="32" spans="1:25" x14ac:dyDescent="0.25">
      <c r="I32" s="80" t="s">
        <v>57</v>
      </c>
      <c r="J32" s="54"/>
      <c r="K32" s="55">
        <f>K31/MAX(1,K29)</f>
        <v>-1</v>
      </c>
      <c r="L32" s="55">
        <f>L31/MAX(1,L29)</f>
        <v>-1</v>
      </c>
      <c r="M32" s="55">
        <f>M31/MAX(1,M29)</f>
        <v>-1</v>
      </c>
      <c r="O32" s="20" t="s">
        <v>63</v>
      </c>
      <c r="P32" s="12">
        <f>P28+P30</f>
        <v>1700</v>
      </c>
      <c r="S32" s="18"/>
      <c r="V32" s="18"/>
    </row>
    <row r="33" spans="2:25" x14ac:dyDescent="0.25">
      <c r="B33" s="8"/>
      <c r="C33" s="83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3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3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3"/>
      <c r="T85" s="2"/>
      <c r="U85" s="2"/>
      <c r="V85" s="18"/>
    </row>
    <row r="86" spans="19:22" s="65" customFormat="1" x14ac:dyDescent="0.25">
      <c r="S86" s="83"/>
      <c r="T86" s="2"/>
      <c r="U86" s="2"/>
      <c r="V86" s="18"/>
    </row>
    <row r="87" spans="19:22" s="65" customFormat="1" x14ac:dyDescent="0.25">
      <c r="S87" s="83"/>
      <c r="T87" s="2"/>
      <c r="U87" s="2"/>
      <c r="V87" s="18"/>
    </row>
    <row r="88" spans="19:22" s="65" customFormat="1" x14ac:dyDescent="0.25">
      <c r="S88" s="83"/>
      <c r="T88" s="2"/>
      <c r="U88" s="2"/>
      <c r="V88" s="18"/>
    </row>
    <row r="89" spans="19:22" s="65" customFormat="1" x14ac:dyDescent="0.25">
      <c r="S89" s="83"/>
      <c r="T89" s="2"/>
      <c r="U89" s="2"/>
      <c r="V89" s="18"/>
    </row>
    <row r="90" spans="19:22" s="65" customFormat="1" x14ac:dyDescent="0.25">
      <c r="S90" s="83"/>
      <c r="T90" s="2"/>
      <c r="U90" s="2"/>
      <c r="V90" s="18"/>
    </row>
    <row r="91" spans="19:22" s="65" customFormat="1" x14ac:dyDescent="0.25">
      <c r="S91" s="83"/>
      <c r="T91" s="2"/>
      <c r="U91" s="2"/>
      <c r="V91" s="18"/>
    </row>
    <row r="92" spans="19:22" s="65" customFormat="1" x14ac:dyDescent="0.25">
      <c r="S92" s="83"/>
      <c r="T92" s="2"/>
      <c r="U92" s="2"/>
      <c r="V92" s="18"/>
    </row>
    <row r="93" spans="19:22" s="65" customFormat="1" x14ac:dyDescent="0.25">
      <c r="S93" s="83"/>
      <c r="T93" s="2"/>
      <c r="U93" s="2"/>
      <c r="V93" s="18"/>
    </row>
    <row r="94" spans="19:22" s="65" customFormat="1" x14ac:dyDescent="0.25">
      <c r="S94" s="83"/>
      <c r="T94" s="2"/>
      <c r="U94" s="2"/>
      <c r="V94" s="18"/>
    </row>
    <row r="95" spans="19:22" s="65" customFormat="1" x14ac:dyDescent="0.25">
      <c r="S95" s="83"/>
      <c r="T95" s="2"/>
      <c r="U95" s="2"/>
      <c r="V95" s="18"/>
    </row>
    <row r="96" spans="19:22" s="65" customFormat="1" x14ac:dyDescent="0.25">
      <c r="S96" s="83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6" priority="1" operator="lessThan">
      <formula>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P9" sqref="P9:P13"/>
    </sheetView>
  </sheetViews>
  <sheetFormatPr defaultRowHeight="15" x14ac:dyDescent="0.25"/>
  <cols>
    <col min="1" max="1" width="7.7109375" style="83" customWidth="1"/>
    <col min="2" max="2" width="11.140625" style="65" customWidth="1"/>
    <col min="3" max="3" width="7.42578125" style="65" customWidth="1"/>
    <col min="4" max="4" width="7.140625" style="65" customWidth="1"/>
    <col min="5" max="5" width="8" style="8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78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81" t="s">
        <v>12</v>
      </c>
      <c r="S3" s="117" t="s">
        <v>8</v>
      </c>
      <c r="T3" s="118"/>
      <c r="U3" s="119"/>
      <c r="V3" s="117" t="s">
        <v>25</v>
      </c>
      <c r="W3" s="119"/>
      <c r="X3" s="81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1" t="s">
        <v>29</v>
      </c>
      <c r="S4" s="10" t="s">
        <v>14</v>
      </c>
      <c r="T4" s="12" t="s">
        <v>6</v>
      </c>
      <c r="U4" s="12" t="s">
        <v>7</v>
      </c>
      <c r="V4" s="82" t="s">
        <v>14</v>
      </c>
      <c r="W4" s="12" t="s">
        <v>7</v>
      </c>
      <c r="X4" s="81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3" t="s">
        <v>9</v>
      </c>
      <c r="B5" s="8">
        <v>41215</v>
      </c>
      <c r="C5" s="83" t="s">
        <v>80</v>
      </c>
      <c r="D5" s="18">
        <v>4</v>
      </c>
      <c r="E5" s="18">
        <v>2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7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1</v>
      </c>
      <c r="T5" s="2">
        <v>32.799999999999997</v>
      </c>
      <c r="U5" s="2">
        <v>7.2</v>
      </c>
      <c r="V5" s="18">
        <v>3</v>
      </c>
      <c r="W5" s="2">
        <v>2.4</v>
      </c>
      <c r="X5" s="46">
        <v>1</v>
      </c>
      <c r="Y5" s="41"/>
    </row>
    <row r="6" spans="1:42" x14ac:dyDescent="0.25">
      <c r="A6" s="83" t="s">
        <v>34</v>
      </c>
      <c r="B6" s="8">
        <v>41215</v>
      </c>
      <c r="C6" s="83" t="s">
        <v>80</v>
      </c>
      <c r="D6" s="18">
        <v>5</v>
      </c>
      <c r="E6" s="18">
        <v>2</v>
      </c>
      <c r="F6" s="14">
        <v>50</v>
      </c>
      <c r="H6" s="2">
        <f t="shared" si="0"/>
        <v>0</v>
      </c>
      <c r="I6" s="2">
        <f t="shared" si="1"/>
        <v>0</v>
      </c>
      <c r="J6" s="18">
        <v>10</v>
      </c>
      <c r="K6" s="14">
        <v>50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6</v>
      </c>
      <c r="T6" s="2">
        <v>36.4</v>
      </c>
      <c r="U6" s="2">
        <v>16</v>
      </c>
      <c r="V6" s="18">
        <v>4</v>
      </c>
      <c r="W6" s="2">
        <v>12.4</v>
      </c>
      <c r="X6" s="46">
        <v>1</v>
      </c>
      <c r="Y6" s="41"/>
    </row>
    <row r="7" spans="1:42" x14ac:dyDescent="0.25">
      <c r="A7" s="83" t="s">
        <v>35</v>
      </c>
      <c r="B7" s="8">
        <v>41215</v>
      </c>
      <c r="C7" s="83" t="s">
        <v>80</v>
      </c>
      <c r="D7" s="18">
        <v>6</v>
      </c>
      <c r="E7" s="18">
        <v>1</v>
      </c>
      <c r="F7" s="14">
        <v>50</v>
      </c>
      <c r="H7" s="2">
        <f t="shared" si="0"/>
        <v>0</v>
      </c>
      <c r="I7" s="2">
        <f t="shared" si="1"/>
        <v>0</v>
      </c>
      <c r="J7" s="18">
        <v>6</v>
      </c>
      <c r="K7" s="14">
        <v>50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4</v>
      </c>
      <c r="T7" s="2">
        <v>24.8</v>
      </c>
      <c r="U7" s="2">
        <v>11.8</v>
      </c>
      <c r="V7" s="18">
        <v>6</v>
      </c>
      <c r="W7" s="2">
        <v>6.4</v>
      </c>
      <c r="X7" s="46">
        <v>1</v>
      </c>
      <c r="Y7" s="41"/>
    </row>
    <row r="8" spans="1:42" x14ac:dyDescent="0.25">
      <c r="A8" s="83" t="s">
        <v>36</v>
      </c>
      <c r="B8" s="8">
        <v>41215</v>
      </c>
      <c r="C8" s="83" t="s">
        <v>80</v>
      </c>
      <c r="D8" s="18">
        <v>7</v>
      </c>
      <c r="E8" s="18">
        <v>3</v>
      </c>
      <c r="F8" s="14">
        <v>50</v>
      </c>
      <c r="H8" s="2">
        <f t="shared" si="0"/>
        <v>0</v>
      </c>
      <c r="I8" s="2">
        <f t="shared" si="1"/>
        <v>0</v>
      </c>
      <c r="J8" s="18">
        <v>8</v>
      </c>
      <c r="K8" s="14">
        <v>50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1</v>
      </c>
      <c r="T8" s="2">
        <v>9.8000000000000007</v>
      </c>
      <c r="U8" s="2">
        <v>4.5999999999999996</v>
      </c>
      <c r="V8" s="18">
        <v>2</v>
      </c>
      <c r="W8" s="2">
        <v>3.4</v>
      </c>
      <c r="X8" s="46">
        <v>1</v>
      </c>
      <c r="Y8" s="41"/>
    </row>
    <row r="9" spans="1:42" x14ac:dyDescent="0.25">
      <c r="A9" s="83" t="s">
        <v>37</v>
      </c>
      <c r="B9" s="8">
        <v>41216</v>
      </c>
      <c r="C9" s="83" t="s">
        <v>80</v>
      </c>
      <c r="D9" s="18">
        <v>6</v>
      </c>
      <c r="E9" s="18">
        <v>8</v>
      </c>
      <c r="F9" s="14">
        <v>50</v>
      </c>
      <c r="G9" s="14">
        <v>50</v>
      </c>
      <c r="H9" s="2">
        <f t="shared" si="0"/>
        <v>815</v>
      </c>
      <c r="I9" s="2">
        <f t="shared" si="1"/>
        <v>340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1155</v>
      </c>
      <c r="Q9" s="18">
        <f t="shared" si="6"/>
        <v>1</v>
      </c>
      <c r="R9" s="6">
        <f t="shared" si="7"/>
        <v>1</v>
      </c>
      <c r="S9" s="18">
        <v>8</v>
      </c>
      <c r="T9" s="2">
        <v>32.6</v>
      </c>
      <c r="U9" s="2">
        <v>13.6</v>
      </c>
      <c r="V9" s="18">
        <v>1</v>
      </c>
      <c r="W9" s="2">
        <v>8.4</v>
      </c>
      <c r="X9" s="46">
        <v>1</v>
      </c>
      <c r="Y9" s="41"/>
    </row>
    <row r="10" spans="1:42" x14ac:dyDescent="0.25">
      <c r="A10" s="83" t="s">
        <v>38</v>
      </c>
      <c r="B10" s="8">
        <v>41216</v>
      </c>
      <c r="C10" s="83" t="s">
        <v>80</v>
      </c>
      <c r="D10" s="18">
        <v>7</v>
      </c>
      <c r="E10" s="18">
        <v>5</v>
      </c>
      <c r="F10" s="14">
        <v>50</v>
      </c>
      <c r="H10" s="2">
        <f t="shared" si="0"/>
        <v>0</v>
      </c>
      <c r="I10" s="2">
        <f t="shared" si="1"/>
        <v>0</v>
      </c>
      <c r="J10" s="18">
        <v>7</v>
      </c>
      <c r="K10" s="14">
        <v>50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11</v>
      </c>
      <c r="T10" s="2">
        <v>15.8</v>
      </c>
      <c r="U10" s="2">
        <v>7.4</v>
      </c>
      <c r="V10" s="18">
        <v>13</v>
      </c>
      <c r="W10" s="2">
        <v>5.8</v>
      </c>
      <c r="X10" s="46">
        <v>1</v>
      </c>
      <c r="Y10" s="41"/>
    </row>
    <row r="11" spans="1:42" x14ac:dyDescent="0.25">
      <c r="A11" s="83" t="s">
        <v>39</v>
      </c>
      <c r="B11" s="8">
        <v>41216</v>
      </c>
      <c r="C11" s="83" t="s">
        <v>80</v>
      </c>
      <c r="D11" s="18">
        <v>9</v>
      </c>
      <c r="E11" s="18">
        <v>8</v>
      </c>
      <c r="F11" s="14">
        <v>50</v>
      </c>
      <c r="H11" s="2">
        <f t="shared" si="0"/>
        <v>0</v>
      </c>
      <c r="I11" s="2">
        <f t="shared" si="1"/>
        <v>0</v>
      </c>
      <c r="J11" s="18">
        <v>12</v>
      </c>
      <c r="K11" s="14">
        <v>50</v>
      </c>
      <c r="L11" s="14">
        <v>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7</v>
      </c>
      <c r="T11" s="2">
        <v>36.6</v>
      </c>
      <c r="U11" s="2">
        <v>12.2</v>
      </c>
      <c r="V11" s="18">
        <v>1</v>
      </c>
      <c r="W11" s="2">
        <v>4.2</v>
      </c>
      <c r="X11" s="46">
        <v>1</v>
      </c>
      <c r="Y11" s="41"/>
    </row>
    <row r="12" spans="1:42" x14ac:dyDescent="0.25">
      <c r="A12" s="83" t="s">
        <v>40</v>
      </c>
      <c r="B12" s="8">
        <v>41216</v>
      </c>
      <c r="C12" s="83" t="s">
        <v>80</v>
      </c>
      <c r="D12" s="18">
        <v>10</v>
      </c>
      <c r="E12" s="18">
        <v>1</v>
      </c>
      <c r="F12" s="14">
        <v>50</v>
      </c>
      <c r="H12" s="2">
        <f t="shared" si="0"/>
        <v>0</v>
      </c>
      <c r="I12" s="2">
        <f t="shared" si="1"/>
        <v>0</v>
      </c>
      <c r="J12" s="18">
        <v>7</v>
      </c>
      <c r="K12" s="14">
        <v>50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9</v>
      </c>
      <c r="T12" s="2">
        <v>29.4</v>
      </c>
      <c r="U12" s="2">
        <v>13.2</v>
      </c>
      <c r="V12" s="18">
        <v>7</v>
      </c>
      <c r="W12" s="2">
        <v>6.4</v>
      </c>
      <c r="X12" s="46">
        <v>1</v>
      </c>
      <c r="Y12" s="41"/>
    </row>
    <row r="13" spans="1:42" x14ac:dyDescent="0.25">
      <c r="A13" s="102" t="s">
        <v>39</v>
      </c>
      <c r="B13" s="8">
        <v>41216</v>
      </c>
      <c r="C13" s="102" t="s">
        <v>80</v>
      </c>
      <c r="D13" s="18">
        <v>12</v>
      </c>
      <c r="E13" s="18">
        <v>2</v>
      </c>
      <c r="F13" s="14">
        <v>50</v>
      </c>
      <c r="H13" s="2">
        <f t="shared" si="0"/>
        <v>0</v>
      </c>
      <c r="I13" s="2">
        <f t="shared" si="1"/>
        <v>0</v>
      </c>
      <c r="J13" s="18">
        <v>4</v>
      </c>
      <c r="K13" s="14">
        <v>50</v>
      </c>
      <c r="M13" s="2">
        <f t="shared" si="2"/>
        <v>520</v>
      </c>
      <c r="N13" s="2">
        <f t="shared" si="3"/>
        <v>0</v>
      </c>
      <c r="O13" s="16">
        <f t="shared" si="4"/>
        <v>100</v>
      </c>
      <c r="P13" s="2">
        <f t="shared" si="5"/>
        <v>520</v>
      </c>
      <c r="Q13" s="18">
        <f t="shared" si="6"/>
        <v>1</v>
      </c>
      <c r="R13" s="6">
        <f t="shared" si="7"/>
        <v>1</v>
      </c>
      <c r="S13" s="18">
        <v>4</v>
      </c>
      <c r="T13" s="2">
        <v>20.8</v>
      </c>
      <c r="U13" s="2">
        <v>9.8000000000000007</v>
      </c>
      <c r="V13" s="18">
        <v>11</v>
      </c>
      <c r="W13" s="2">
        <v>6</v>
      </c>
      <c r="X13" s="46">
        <v>1</v>
      </c>
      <c r="Y13" s="41"/>
    </row>
    <row r="14" spans="1:42" x14ac:dyDescent="0.25">
      <c r="A14" s="83" t="s">
        <v>42</v>
      </c>
      <c r="B14" s="8"/>
      <c r="C14" s="83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83" t="s">
        <v>43</v>
      </c>
      <c r="B15" s="8"/>
      <c r="C15" s="83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83" t="s">
        <v>44</v>
      </c>
      <c r="B16" s="8"/>
      <c r="C16" s="83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83" t="s">
        <v>45</v>
      </c>
      <c r="B17" s="8"/>
      <c r="C17" s="83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83" t="s">
        <v>46</v>
      </c>
      <c r="B18" s="8"/>
      <c r="C18" s="83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83" t="s">
        <v>47</v>
      </c>
      <c r="B19" s="8"/>
      <c r="C19" s="83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83" t="s">
        <v>48</v>
      </c>
      <c r="B20" s="8"/>
      <c r="C20" s="83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83" t="s">
        <v>49</v>
      </c>
      <c r="B21" s="8"/>
      <c r="C21" s="83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83" t="s">
        <v>50</v>
      </c>
      <c r="B22" s="8"/>
      <c r="C22" s="83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83" t="s">
        <v>51</v>
      </c>
      <c r="B23" s="8"/>
      <c r="C23" s="83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83" t="s">
        <v>52</v>
      </c>
      <c r="B24" s="8"/>
      <c r="C24" s="83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450</v>
      </c>
      <c r="G26" s="14">
        <f>SUM(G5:G25)</f>
        <v>50</v>
      </c>
      <c r="H26" s="14">
        <f>SUM(H5:H25)</f>
        <v>815</v>
      </c>
      <c r="I26" s="14">
        <f>SUM(I5:I25)</f>
        <v>340</v>
      </c>
      <c r="K26" s="2">
        <f t="shared" ref="K26:R26" si="8">SUM(K5:K25)</f>
        <v>400</v>
      </c>
      <c r="L26" s="14">
        <f t="shared" si="8"/>
        <v>0</v>
      </c>
      <c r="M26" s="14">
        <f t="shared" si="8"/>
        <v>520</v>
      </c>
      <c r="N26" s="14">
        <f t="shared" si="8"/>
        <v>0</v>
      </c>
      <c r="O26" s="16">
        <f t="shared" si="8"/>
        <v>900</v>
      </c>
      <c r="P26" s="2">
        <f t="shared" si="8"/>
        <v>1675</v>
      </c>
      <c r="Q26" s="18">
        <f t="shared" si="8"/>
        <v>9</v>
      </c>
      <c r="R26" s="18">
        <f t="shared" si="8"/>
        <v>2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2775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850</v>
      </c>
      <c r="L29" s="14">
        <f>G26+L26</f>
        <v>50</v>
      </c>
      <c r="M29" s="14">
        <f>O26</f>
        <v>900</v>
      </c>
      <c r="O29" s="20" t="s">
        <v>21</v>
      </c>
      <c r="P29" s="22">
        <f>IF(R26=0,0,R26/Q26)</f>
        <v>0.22222222222222221</v>
      </c>
      <c r="S29" s="18"/>
      <c r="V29" s="18"/>
    </row>
    <row r="30" spans="1:25" x14ac:dyDescent="0.25">
      <c r="I30" s="51" t="s">
        <v>28</v>
      </c>
      <c r="J30" s="52"/>
      <c r="K30" s="53">
        <f>H26+M26</f>
        <v>1335</v>
      </c>
      <c r="L30" s="53">
        <f>I26+N26</f>
        <v>340</v>
      </c>
      <c r="M30" s="53">
        <f>P26</f>
        <v>1675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485</v>
      </c>
      <c r="L31" s="14">
        <f>L30-L29</f>
        <v>290</v>
      </c>
      <c r="M31" s="14">
        <f>M30-M29</f>
        <v>775</v>
      </c>
      <c r="S31" s="18"/>
      <c r="V31" s="18"/>
    </row>
    <row r="32" spans="1:25" x14ac:dyDescent="0.25">
      <c r="I32" s="80" t="s">
        <v>57</v>
      </c>
      <c r="J32" s="54"/>
      <c r="K32" s="55">
        <f>K31/MAX(1,K29)</f>
        <v>0.57058823529411762</v>
      </c>
      <c r="L32" s="55">
        <f>L31/MAX(1,L29)</f>
        <v>5.8</v>
      </c>
      <c r="M32" s="55">
        <f>M31/MAX(1,M29)</f>
        <v>0.86111111111111116</v>
      </c>
      <c r="O32" s="20" t="s">
        <v>63</v>
      </c>
      <c r="P32" s="12">
        <f>P28+P30</f>
        <v>2775</v>
      </c>
      <c r="S32" s="18"/>
      <c r="V32" s="18"/>
    </row>
    <row r="33" spans="2:25" x14ac:dyDescent="0.25">
      <c r="B33" s="8"/>
      <c r="C33" s="83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3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3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3"/>
      <c r="T85" s="2"/>
      <c r="U85" s="2"/>
      <c r="V85" s="18"/>
    </row>
    <row r="86" spans="19:22" s="65" customFormat="1" x14ac:dyDescent="0.25">
      <c r="S86" s="83"/>
      <c r="T86" s="2"/>
      <c r="U86" s="2"/>
      <c r="V86" s="18"/>
    </row>
    <row r="87" spans="19:22" s="65" customFormat="1" x14ac:dyDescent="0.25">
      <c r="S87" s="83"/>
      <c r="T87" s="2"/>
      <c r="U87" s="2"/>
      <c r="V87" s="18"/>
    </row>
    <row r="88" spans="19:22" s="65" customFormat="1" x14ac:dyDescent="0.25">
      <c r="S88" s="83"/>
      <c r="T88" s="2"/>
      <c r="U88" s="2"/>
      <c r="V88" s="18"/>
    </row>
    <row r="89" spans="19:22" s="65" customFormat="1" x14ac:dyDescent="0.25">
      <c r="S89" s="83"/>
      <c r="T89" s="2"/>
      <c r="U89" s="2"/>
      <c r="V89" s="18"/>
    </row>
    <row r="90" spans="19:22" s="65" customFormat="1" x14ac:dyDescent="0.25">
      <c r="S90" s="83"/>
      <c r="T90" s="2"/>
      <c r="U90" s="2"/>
      <c r="V90" s="18"/>
    </row>
    <row r="91" spans="19:22" s="65" customFormat="1" x14ac:dyDescent="0.25">
      <c r="S91" s="83"/>
      <c r="T91" s="2"/>
      <c r="U91" s="2"/>
      <c r="V91" s="18"/>
    </row>
    <row r="92" spans="19:22" s="65" customFormat="1" x14ac:dyDescent="0.25">
      <c r="S92" s="83"/>
      <c r="T92" s="2"/>
      <c r="U92" s="2"/>
      <c r="V92" s="18"/>
    </row>
    <row r="93" spans="19:22" s="65" customFormat="1" x14ac:dyDescent="0.25">
      <c r="S93" s="83"/>
      <c r="T93" s="2"/>
      <c r="U93" s="2"/>
      <c r="V93" s="18"/>
    </row>
    <row r="94" spans="19:22" s="65" customFormat="1" x14ac:dyDescent="0.25">
      <c r="S94" s="83"/>
      <c r="T94" s="2"/>
      <c r="U94" s="2"/>
      <c r="V94" s="18"/>
    </row>
    <row r="95" spans="19:22" s="65" customFormat="1" x14ac:dyDescent="0.25">
      <c r="S95" s="83"/>
      <c r="T95" s="2"/>
      <c r="U95" s="2"/>
      <c r="V95" s="18"/>
    </row>
    <row r="96" spans="19:22" s="65" customFormat="1" x14ac:dyDescent="0.25">
      <c r="S96" s="83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5" priority="1" operator="lessThan">
      <formula>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K4" workbookViewId="0">
      <selection activeCell="W10" sqref="W10"/>
    </sheetView>
  </sheetViews>
  <sheetFormatPr defaultRowHeight="15" x14ac:dyDescent="0.25"/>
  <cols>
    <col min="1" max="1" width="7.7109375" style="91" customWidth="1"/>
    <col min="2" max="2" width="11.140625" style="65" customWidth="1"/>
    <col min="3" max="3" width="7.42578125" style="65" customWidth="1"/>
    <col min="4" max="4" width="7.140625" style="65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79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90" t="s">
        <v>12</v>
      </c>
      <c r="S3" s="117" t="s">
        <v>8</v>
      </c>
      <c r="T3" s="118"/>
      <c r="U3" s="119"/>
      <c r="V3" s="117" t="s">
        <v>25</v>
      </c>
      <c r="W3" s="119"/>
      <c r="X3" s="90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1" t="s">
        <v>9</v>
      </c>
      <c r="B5" s="8">
        <v>41214</v>
      </c>
      <c r="C5" s="91" t="s">
        <v>80</v>
      </c>
      <c r="D5" s="18">
        <v>4</v>
      </c>
      <c r="E5" s="18">
        <v>3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7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4</v>
      </c>
      <c r="T5" s="2">
        <v>7</v>
      </c>
      <c r="U5" s="2">
        <v>3.8</v>
      </c>
      <c r="V5" s="18">
        <v>10</v>
      </c>
      <c r="W5" s="2">
        <v>11.8</v>
      </c>
      <c r="X5" s="46">
        <v>1</v>
      </c>
      <c r="Y5" s="41"/>
    </row>
    <row r="6" spans="1:42" x14ac:dyDescent="0.25">
      <c r="A6" s="91" t="s">
        <v>34</v>
      </c>
      <c r="B6" s="8">
        <v>41214</v>
      </c>
      <c r="C6" s="91" t="s">
        <v>80</v>
      </c>
      <c r="D6" s="18">
        <v>7</v>
      </c>
      <c r="E6" s="18">
        <v>4</v>
      </c>
      <c r="F6" s="14">
        <v>70</v>
      </c>
      <c r="H6" s="2">
        <f t="shared" si="0"/>
        <v>0</v>
      </c>
      <c r="I6" s="2">
        <f t="shared" si="1"/>
        <v>0</v>
      </c>
      <c r="J6" s="18">
        <v>5</v>
      </c>
      <c r="K6" s="14">
        <v>30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1</v>
      </c>
      <c r="T6" s="2">
        <v>6.6</v>
      </c>
      <c r="U6" s="2">
        <v>4.4000000000000004</v>
      </c>
      <c r="V6" s="18">
        <v>5</v>
      </c>
      <c r="W6" s="2">
        <v>10.4</v>
      </c>
      <c r="X6" s="46">
        <v>1</v>
      </c>
      <c r="Y6" s="41"/>
    </row>
    <row r="7" spans="1:42" x14ac:dyDescent="0.25">
      <c r="A7" s="91" t="s">
        <v>35</v>
      </c>
      <c r="B7" s="8">
        <v>41215</v>
      </c>
      <c r="C7" s="91" t="s">
        <v>83</v>
      </c>
      <c r="D7" s="18">
        <v>2</v>
      </c>
      <c r="E7" s="18">
        <v>9</v>
      </c>
      <c r="F7" s="14">
        <v>60</v>
      </c>
      <c r="H7" s="2">
        <f t="shared" si="0"/>
        <v>0</v>
      </c>
      <c r="I7" s="2">
        <f t="shared" si="1"/>
        <v>0</v>
      </c>
      <c r="J7" s="18">
        <v>5</v>
      </c>
      <c r="K7" s="14">
        <v>40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7</v>
      </c>
      <c r="T7" s="2">
        <v>3.8</v>
      </c>
      <c r="U7" s="2">
        <v>2.8</v>
      </c>
      <c r="V7" s="18">
        <v>10</v>
      </c>
      <c r="W7" s="2">
        <v>6.4</v>
      </c>
      <c r="X7" s="46">
        <v>1</v>
      </c>
      <c r="Y7" s="41"/>
    </row>
    <row r="8" spans="1:42" x14ac:dyDescent="0.25">
      <c r="A8" s="99" t="s">
        <v>35</v>
      </c>
      <c r="B8" s="8">
        <v>41215</v>
      </c>
      <c r="C8" s="99" t="s">
        <v>80</v>
      </c>
      <c r="D8" s="18">
        <v>9</v>
      </c>
      <c r="E8" s="18">
        <v>2</v>
      </c>
      <c r="F8" s="14">
        <v>60</v>
      </c>
      <c r="H8" s="2">
        <f t="shared" si="0"/>
        <v>0</v>
      </c>
      <c r="I8" s="2">
        <f t="shared" si="1"/>
        <v>0</v>
      </c>
      <c r="J8" s="18">
        <v>4</v>
      </c>
      <c r="K8" s="14">
        <v>40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6</v>
      </c>
      <c r="T8" s="2">
        <v>5.4</v>
      </c>
      <c r="U8" s="2">
        <v>2.6</v>
      </c>
      <c r="V8" s="18">
        <v>2</v>
      </c>
      <c r="W8" s="2">
        <v>5.8</v>
      </c>
      <c r="X8" s="46">
        <v>1</v>
      </c>
      <c r="Y8" s="41"/>
    </row>
    <row r="9" spans="1:42" x14ac:dyDescent="0.25">
      <c r="A9" s="91" t="s">
        <v>37</v>
      </c>
      <c r="B9" s="8">
        <v>41216</v>
      </c>
      <c r="C9" s="91" t="s">
        <v>80</v>
      </c>
      <c r="D9" s="18">
        <v>10</v>
      </c>
      <c r="E9" s="18">
        <v>3</v>
      </c>
      <c r="F9" s="14">
        <v>50</v>
      </c>
      <c r="H9" s="2">
        <f t="shared" si="0"/>
        <v>0</v>
      </c>
      <c r="I9" s="2">
        <f t="shared" si="1"/>
        <v>0</v>
      </c>
      <c r="J9" s="18">
        <v>12</v>
      </c>
      <c r="K9" s="14">
        <v>50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9</v>
      </c>
      <c r="T9" s="2">
        <v>29.4</v>
      </c>
      <c r="U9" s="2">
        <v>13.2</v>
      </c>
      <c r="V9" s="18">
        <v>7</v>
      </c>
      <c r="W9" s="2">
        <v>6.4</v>
      </c>
      <c r="X9" s="46">
        <v>1</v>
      </c>
      <c r="Y9" s="41"/>
    </row>
    <row r="10" spans="1:42" x14ac:dyDescent="0.25">
      <c r="A10" s="91" t="s">
        <v>38</v>
      </c>
      <c r="B10" s="8"/>
      <c r="C10" s="91"/>
      <c r="D10" s="18"/>
      <c r="E10" s="18"/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0</v>
      </c>
      <c r="P10" s="2">
        <f t="shared" si="5"/>
        <v>0</v>
      </c>
      <c r="Q10" s="18">
        <f t="shared" si="6"/>
        <v>0</v>
      </c>
      <c r="R10" s="6">
        <f t="shared" si="7"/>
        <v>0</v>
      </c>
      <c r="S10" s="18"/>
      <c r="V10" s="18"/>
      <c r="X10" s="46">
        <v>1</v>
      </c>
      <c r="Y10" s="41"/>
    </row>
    <row r="11" spans="1:42" x14ac:dyDescent="0.25">
      <c r="A11" s="91" t="s">
        <v>39</v>
      </c>
      <c r="B11" s="8"/>
      <c r="C11" s="91"/>
      <c r="D11" s="18"/>
      <c r="E11" s="18"/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0</v>
      </c>
      <c r="P11" s="2">
        <f t="shared" si="5"/>
        <v>0</v>
      </c>
      <c r="Q11" s="18">
        <f t="shared" si="6"/>
        <v>0</v>
      </c>
      <c r="R11" s="6">
        <f t="shared" si="7"/>
        <v>0</v>
      </c>
      <c r="S11" s="18"/>
      <c r="V11" s="18"/>
      <c r="X11" s="46">
        <v>1</v>
      </c>
      <c r="Y11" s="41"/>
    </row>
    <row r="12" spans="1:42" x14ac:dyDescent="0.25">
      <c r="A12" s="91" t="s">
        <v>40</v>
      </c>
      <c r="B12" s="8"/>
      <c r="C12" s="91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91" t="s">
        <v>41</v>
      </c>
      <c r="B13" s="8"/>
      <c r="C13" s="91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91" t="s">
        <v>42</v>
      </c>
      <c r="B14" s="8"/>
      <c r="C14" s="91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91" t="s">
        <v>43</v>
      </c>
      <c r="B15" s="8"/>
      <c r="C15" s="91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91" t="s">
        <v>44</v>
      </c>
      <c r="B16" s="8"/>
      <c r="C16" s="91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91" t="s">
        <v>45</v>
      </c>
      <c r="B17" s="8"/>
      <c r="C17" s="91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91" t="s">
        <v>46</v>
      </c>
      <c r="B18" s="8"/>
      <c r="C18" s="91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91" t="s">
        <v>47</v>
      </c>
      <c r="B19" s="8"/>
      <c r="C19" s="91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91" t="s">
        <v>48</v>
      </c>
      <c r="B20" s="8"/>
      <c r="C20" s="91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91" t="s">
        <v>49</v>
      </c>
      <c r="B21" s="8"/>
      <c r="C21" s="91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91" t="s">
        <v>50</v>
      </c>
      <c r="B22" s="8"/>
      <c r="C22" s="91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91" t="s">
        <v>51</v>
      </c>
      <c r="B23" s="8"/>
      <c r="C23" s="91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91" t="s">
        <v>52</v>
      </c>
      <c r="B24" s="8"/>
      <c r="C24" s="91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290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8">SUM(K5:K25)</f>
        <v>210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6">
        <f t="shared" si="8"/>
        <v>500</v>
      </c>
      <c r="P26" s="2">
        <f t="shared" si="8"/>
        <v>0</v>
      </c>
      <c r="Q26" s="18">
        <f t="shared" si="8"/>
        <v>5</v>
      </c>
      <c r="R26" s="18">
        <f t="shared" si="8"/>
        <v>0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1500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500</v>
      </c>
      <c r="L29" s="14">
        <f>G26+L26</f>
        <v>0</v>
      </c>
      <c r="M29" s="14">
        <f>O26</f>
        <v>500</v>
      </c>
      <c r="O29" s="20" t="s">
        <v>21</v>
      </c>
      <c r="P29" s="22">
        <f>IF(R26=0,0,R26/Q26)</f>
        <v>0</v>
      </c>
      <c r="S29" s="18"/>
      <c r="V29" s="18"/>
    </row>
    <row r="30" spans="1:25" x14ac:dyDescent="0.25">
      <c r="I30" s="51" t="s">
        <v>28</v>
      </c>
      <c r="J30" s="52"/>
      <c r="K30" s="53">
        <f>H26+M26</f>
        <v>0</v>
      </c>
      <c r="L30" s="53">
        <f>I26+N26</f>
        <v>0</v>
      </c>
      <c r="M30" s="53">
        <f>P26</f>
        <v>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-500</v>
      </c>
      <c r="L31" s="14">
        <f>L30-L29</f>
        <v>0</v>
      </c>
      <c r="M31" s="14">
        <f>M30-M29</f>
        <v>-500</v>
      </c>
      <c r="S31" s="18"/>
      <c r="V31" s="18"/>
    </row>
    <row r="32" spans="1:25" x14ac:dyDescent="0.25">
      <c r="I32" s="89" t="s">
        <v>57</v>
      </c>
      <c r="J32" s="54"/>
      <c r="K32" s="55">
        <f>K31/MAX(1,K29)</f>
        <v>-1</v>
      </c>
      <c r="L32" s="55">
        <f>L31/MAX(1,L29)</f>
        <v>0</v>
      </c>
      <c r="M32" s="55">
        <f>M31/MAX(1,M29)</f>
        <v>-1</v>
      </c>
      <c r="O32" s="20" t="s">
        <v>63</v>
      </c>
      <c r="P32" s="12">
        <f>P28+P30</f>
        <v>1500</v>
      </c>
      <c r="S32" s="18"/>
      <c r="V32" s="18"/>
    </row>
    <row r="33" spans="2:25" x14ac:dyDescent="0.25">
      <c r="B33" s="8"/>
      <c r="C33" s="91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91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91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91"/>
      <c r="T85" s="2"/>
      <c r="U85" s="2"/>
      <c r="V85" s="18"/>
    </row>
    <row r="86" spans="19:22" s="65" customFormat="1" x14ac:dyDescent="0.25">
      <c r="S86" s="91"/>
      <c r="T86" s="2"/>
      <c r="U86" s="2"/>
      <c r="V86" s="18"/>
    </row>
    <row r="87" spans="19:22" s="65" customFormat="1" x14ac:dyDescent="0.25">
      <c r="S87" s="91"/>
      <c r="T87" s="2"/>
      <c r="U87" s="2"/>
      <c r="V87" s="18"/>
    </row>
    <row r="88" spans="19:22" s="65" customFormat="1" x14ac:dyDescent="0.25">
      <c r="S88" s="91"/>
      <c r="T88" s="2"/>
      <c r="U88" s="2"/>
      <c r="V88" s="18"/>
    </row>
    <row r="89" spans="19:22" s="65" customFormat="1" x14ac:dyDescent="0.25">
      <c r="S89" s="91"/>
      <c r="T89" s="2"/>
      <c r="U89" s="2"/>
      <c r="V89" s="18"/>
    </row>
    <row r="90" spans="19:22" s="65" customFormat="1" x14ac:dyDescent="0.25">
      <c r="S90" s="91"/>
      <c r="T90" s="2"/>
      <c r="U90" s="2"/>
      <c r="V90" s="18"/>
    </row>
    <row r="91" spans="19:22" s="65" customFormat="1" x14ac:dyDescent="0.25">
      <c r="S91" s="91"/>
      <c r="T91" s="2"/>
      <c r="U91" s="2"/>
      <c r="V91" s="18"/>
    </row>
    <row r="92" spans="19:22" s="65" customFormat="1" x14ac:dyDescent="0.25">
      <c r="S92" s="91"/>
      <c r="T92" s="2"/>
      <c r="U92" s="2"/>
      <c r="V92" s="18"/>
    </row>
    <row r="93" spans="19:22" s="65" customFormat="1" x14ac:dyDescent="0.25">
      <c r="S93" s="91"/>
      <c r="T93" s="2"/>
      <c r="U93" s="2"/>
      <c r="V93" s="18"/>
    </row>
    <row r="94" spans="19:22" s="65" customFormat="1" x14ac:dyDescent="0.25">
      <c r="S94" s="91"/>
      <c r="T94" s="2"/>
      <c r="U94" s="2"/>
      <c r="V94" s="18"/>
    </row>
    <row r="95" spans="19:22" s="65" customFormat="1" x14ac:dyDescent="0.25">
      <c r="S95" s="91"/>
      <c r="T95" s="2"/>
      <c r="U95" s="2"/>
      <c r="V95" s="18"/>
    </row>
    <row r="96" spans="19:22" s="65" customFormat="1" x14ac:dyDescent="0.25">
      <c r="S96" s="91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4" priority="1" operator="lessThan">
      <formula>0</formula>
    </cfRule>
  </conditionalFormatting>
  <pageMargins left="0.7" right="0.7" top="0.75" bottom="0.75" header="0.3" footer="0.3"/>
  <pageSetup orientation="portrait" horizontalDpi="200" verticalDpi="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B8" sqref="B8"/>
    </sheetView>
  </sheetViews>
  <sheetFormatPr defaultRowHeight="15" x14ac:dyDescent="0.25"/>
  <cols>
    <col min="1" max="1" width="7.7109375" style="91" customWidth="1"/>
    <col min="2" max="2" width="11.140625" style="65" customWidth="1"/>
    <col min="3" max="3" width="7.42578125" style="65" customWidth="1"/>
    <col min="4" max="4" width="7.140625" style="65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81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90" t="s">
        <v>12</v>
      </c>
      <c r="S3" s="117" t="s">
        <v>8</v>
      </c>
      <c r="T3" s="118"/>
      <c r="U3" s="119"/>
      <c r="V3" s="117" t="s">
        <v>25</v>
      </c>
      <c r="W3" s="119"/>
      <c r="X3" s="90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1" t="s">
        <v>9</v>
      </c>
      <c r="B5" s="8">
        <v>41214</v>
      </c>
      <c r="C5" s="91" t="s">
        <v>82</v>
      </c>
      <c r="D5" s="18">
        <v>4</v>
      </c>
      <c r="E5" s="18">
        <v>9</v>
      </c>
      <c r="F5" s="14">
        <v>40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10</v>
      </c>
      <c r="K5" s="14">
        <v>60</v>
      </c>
      <c r="M5" s="2">
        <f t="shared" ref="M5:M24" si="2">IF(J5=S5,K5/2*MIN(T5,42),0)*X5</f>
        <v>138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138</v>
      </c>
      <c r="Q5" s="18">
        <f t="shared" ref="Q5:Q24" si="6">IF(B5&gt;1/1/2000,1,0)</f>
        <v>1</v>
      </c>
      <c r="R5" s="6">
        <f t="shared" ref="R5:R24" si="7">IF(P5&gt;O5,1,0)</f>
        <v>1</v>
      </c>
      <c r="S5" s="18">
        <v>10</v>
      </c>
      <c r="T5" s="2">
        <v>4.5999999999999996</v>
      </c>
      <c r="U5" s="2">
        <v>2.8</v>
      </c>
      <c r="V5" s="18">
        <v>7</v>
      </c>
      <c r="W5" s="2">
        <v>4</v>
      </c>
      <c r="X5" s="46">
        <v>1</v>
      </c>
      <c r="Y5" s="41"/>
    </row>
    <row r="6" spans="1:42" x14ac:dyDescent="0.25">
      <c r="A6" s="91" t="s">
        <v>34</v>
      </c>
      <c r="B6" s="8">
        <v>41215</v>
      </c>
      <c r="C6" s="91" t="s">
        <v>86</v>
      </c>
      <c r="D6" s="18">
        <v>7</v>
      </c>
      <c r="E6" s="18">
        <v>11</v>
      </c>
      <c r="F6" s="14">
        <v>20</v>
      </c>
      <c r="G6" s="14">
        <v>20</v>
      </c>
      <c r="H6" s="2">
        <f t="shared" si="0"/>
        <v>0</v>
      </c>
      <c r="I6" s="2">
        <f t="shared" si="1"/>
        <v>0</v>
      </c>
      <c r="J6" s="18">
        <v>8</v>
      </c>
      <c r="K6" s="14">
        <v>60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5</v>
      </c>
      <c r="T6" s="2">
        <v>12.8</v>
      </c>
      <c r="U6" s="2">
        <v>6.6</v>
      </c>
      <c r="V6" s="18">
        <v>2</v>
      </c>
      <c r="W6" s="2">
        <v>69.8</v>
      </c>
      <c r="X6" s="46">
        <v>1</v>
      </c>
      <c r="Y6" s="41"/>
    </row>
    <row r="7" spans="1:42" x14ac:dyDescent="0.25">
      <c r="A7" s="91" t="s">
        <v>35</v>
      </c>
      <c r="B7" s="8">
        <v>41216</v>
      </c>
      <c r="C7" s="91" t="s">
        <v>82</v>
      </c>
      <c r="D7" s="18">
        <v>6</v>
      </c>
      <c r="E7" s="18">
        <v>10</v>
      </c>
      <c r="F7" s="14">
        <v>25</v>
      </c>
      <c r="G7" s="14">
        <v>25</v>
      </c>
      <c r="H7" s="2">
        <f t="shared" si="0"/>
        <v>102.49999999999999</v>
      </c>
      <c r="I7" s="2">
        <f t="shared" si="1"/>
        <v>45</v>
      </c>
      <c r="J7" s="18">
        <v>11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147.5</v>
      </c>
      <c r="Q7" s="18">
        <f t="shared" si="6"/>
        <v>1</v>
      </c>
      <c r="R7" s="6">
        <f t="shared" si="7"/>
        <v>1</v>
      </c>
      <c r="S7" s="18">
        <v>10</v>
      </c>
      <c r="T7" s="2">
        <v>8.1999999999999993</v>
      </c>
      <c r="U7" s="2">
        <v>3.6</v>
      </c>
      <c r="V7" s="18">
        <v>6</v>
      </c>
      <c r="W7" s="2">
        <v>5.8</v>
      </c>
      <c r="X7" s="46">
        <v>1</v>
      </c>
      <c r="Y7" s="41"/>
    </row>
    <row r="8" spans="1:42" x14ac:dyDescent="0.25">
      <c r="A8" s="91" t="s">
        <v>36</v>
      </c>
      <c r="B8" s="8"/>
      <c r="C8" s="91"/>
      <c r="D8" s="18"/>
      <c r="E8" s="18"/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0</v>
      </c>
      <c r="P8" s="2">
        <f t="shared" si="5"/>
        <v>0</v>
      </c>
      <c r="Q8" s="18">
        <f t="shared" si="6"/>
        <v>0</v>
      </c>
      <c r="R8" s="6">
        <f t="shared" si="7"/>
        <v>0</v>
      </c>
      <c r="S8" s="18"/>
      <c r="V8" s="18"/>
      <c r="X8" s="46">
        <v>1</v>
      </c>
      <c r="Y8" s="41"/>
    </row>
    <row r="9" spans="1:42" x14ac:dyDescent="0.25">
      <c r="A9" s="91" t="s">
        <v>37</v>
      </c>
      <c r="B9" s="8"/>
      <c r="C9" s="91"/>
      <c r="D9" s="18"/>
      <c r="E9" s="18"/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0</v>
      </c>
      <c r="P9" s="2">
        <f t="shared" si="5"/>
        <v>0</v>
      </c>
      <c r="Q9" s="18">
        <f t="shared" si="6"/>
        <v>0</v>
      </c>
      <c r="R9" s="6">
        <f t="shared" si="7"/>
        <v>0</v>
      </c>
      <c r="S9" s="18"/>
      <c r="V9" s="18"/>
      <c r="X9" s="46">
        <v>1</v>
      </c>
      <c r="Y9" s="41"/>
    </row>
    <row r="10" spans="1:42" x14ac:dyDescent="0.25">
      <c r="A10" s="91" t="s">
        <v>38</v>
      </c>
      <c r="B10" s="8"/>
      <c r="C10" s="91"/>
      <c r="D10" s="18"/>
      <c r="E10" s="18"/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0</v>
      </c>
      <c r="P10" s="2">
        <f t="shared" si="5"/>
        <v>0</v>
      </c>
      <c r="Q10" s="18">
        <f t="shared" si="6"/>
        <v>0</v>
      </c>
      <c r="R10" s="6">
        <f t="shared" si="7"/>
        <v>0</v>
      </c>
      <c r="S10" s="18"/>
      <c r="V10" s="18"/>
      <c r="X10" s="46">
        <v>1</v>
      </c>
      <c r="Y10" s="41"/>
    </row>
    <row r="11" spans="1:42" x14ac:dyDescent="0.25">
      <c r="A11" s="91" t="s">
        <v>39</v>
      </c>
      <c r="B11" s="8"/>
      <c r="C11" s="91"/>
      <c r="D11" s="18"/>
      <c r="E11" s="18"/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0</v>
      </c>
      <c r="P11" s="2">
        <f t="shared" si="5"/>
        <v>0</v>
      </c>
      <c r="Q11" s="18">
        <f t="shared" si="6"/>
        <v>0</v>
      </c>
      <c r="R11" s="6">
        <f t="shared" si="7"/>
        <v>0</v>
      </c>
      <c r="S11" s="18"/>
      <c r="V11" s="18"/>
      <c r="X11" s="46">
        <v>1</v>
      </c>
      <c r="Y11" s="41"/>
    </row>
    <row r="12" spans="1:42" x14ac:dyDescent="0.25">
      <c r="A12" s="91" t="s">
        <v>40</v>
      </c>
      <c r="B12" s="8"/>
      <c r="C12" s="91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91" t="s">
        <v>41</v>
      </c>
      <c r="B13" s="8"/>
      <c r="C13" s="91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91" t="s">
        <v>42</v>
      </c>
      <c r="B14" s="8"/>
      <c r="C14" s="91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91" t="s">
        <v>43</v>
      </c>
      <c r="B15" s="8"/>
      <c r="C15" s="91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91" t="s">
        <v>44</v>
      </c>
      <c r="B16" s="8"/>
      <c r="C16" s="91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91" t="s">
        <v>45</v>
      </c>
      <c r="B17" s="8"/>
      <c r="C17" s="91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91" t="s">
        <v>46</v>
      </c>
      <c r="B18" s="8"/>
      <c r="C18" s="91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91" t="s">
        <v>47</v>
      </c>
      <c r="B19" s="8"/>
      <c r="C19" s="91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91" t="s">
        <v>48</v>
      </c>
      <c r="B20" s="8"/>
      <c r="C20" s="91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91" t="s">
        <v>49</v>
      </c>
      <c r="B21" s="8"/>
      <c r="C21" s="91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91" t="s">
        <v>50</v>
      </c>
      <c r="B22" s="8"/>
      <c r="C22" s="91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91" t="s">
        <v>51</v>
      </c>
      <c r="B23" s="8"/>
      <c r="C23" s="91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91" t="s">
        <v>52</v>
      </c>
      <c r="B24" s="8"/>
      <c r="C24" s="91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85</v>
      </c>
      <c r="G26" s="14">
        <f>SUM(G5:G25)</f>
        <v>45</v>
      </c>
      <c r="H26" s="14">
        <f>SUM(H5:H25)</f>
        <v>102.49999999999999</v>
      </c>
      <c r="I26" s="14">
        <f>SUM(I5:I25)</f>
        <v>45</v>
      </c>
      <c r="K26" s="2">
        <f t="shared" ref="K26:R26" si="8">SUM(K5:K25)</f>
        <v>145</v>
      </c>
      <c r="L26" s="14">
        <f t="shared" si="8"/>
        <v>25</v>
      </c>
      <c r="M26" s="14">
        <f t="shared" si="8"/>
        <v>138</v>
      </c>
      <c r="N26" s="14">
        <f t="shared" si="8"/>
        <v>0</v>
      </c>
      <c r="O26" s="16">
        <f t="shared" si="8"/>
        <v>300</v>
      </c>
      <c r="P26" s="2">
        <f t="shared" si="8"/>
        <v>285.5</v>
      </c>
      <c r="Q26" s="18">
        <f t="shared" si="8"/>
        <v>3</v>
      </c>
      <c r="R26" s="18">
        <f t="shared" si="8"/>
        <v>2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1985.5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230</v>
      </c>
      <c r="L29" s="14">
        <f>G26+L26</f>
        <v>70</v>
      </c>
      <c r="M29" s="14">
        <f>O26</f>
        <v>300</v>
      </c>
      <c r="O29" s="20" t="s">
        <v>21</v>
      </c>
      <c r="P29" s="22">
        <f>IF(R26=0,0,R26/Q26)</f>
        <v>0.66666666666666663</v>
      </c>
      <c r="S29" s="18"/>
      <c r="V29" s="18"/>
    </row>
    <row r="30" spans="1:25" x14ac:dyDescent="0.25">
      <c r="I30" s="51" t="s">
        <v>28</v>
      </c>
      <c r="J30" s="52"/>
      <c r="K30" s="53">
        <f>H26+M26</f>
        <v>240.5</v>
      </c>
      <c r="L30" s="53">
        <f>I26+N26</f>
        <v>45</v>
      </c>
      <c r="M30" s="53">
        <f>P26</f>
        <v>285.5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10.5</v>
      </c>
      <c r="L31" s="14">
        <f>L30-L29</f>
        <v>-25</v>
      </c>
      <c r="M31" s="14">
        <f>M30-M29</f>
        <v>-14.5</v>
      </c>
      <c r="S31" s="18"/>
      <c r="V31" s="18"/>
    </row>
    <row r="32" spans="1:25" x14ac:dyDescent="0.25">
      <c r="I32" s="89" t="s">
        <v>57</v>
      </c>
      <c r="J32" s="54"/>
      <c r="K32" s="55">
        <f>K31/MAX(1,K29)</f>
        <v>4.5652173913043478E-2</v>
      </c>
      <c r="L32" s="55">
        <f>L31/MAX(1,L29)</f>
        <v>-0.35714285714285715</v>
      </c>
      <c r="M32" s="55">
        <f>M31/MAX(1,M29)</f>
        <v>-4.8333333333333332E-2</v>
      </c>
      <c r="O32" s="20" t="s">
        <v>63</v>
      </c>
      <c r="P32" s="12">
        <f>P28+P30</f>
        <v>1985.5</v>
      </c>
      <c r="S32" s="18"/>
      <c r="V32" s="18"/>
    </row>
    <row r="33" spans="2:25" x14ac:dyDescent="0.25">
      <c r="B33" s="8"/>
      <c r="C33" s="91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91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91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91"/>
      <c r="T85" s="2"/>
      <c r="U85" s="2"/>
      <c r="V85" s="18"/>
    </row>
    <row r="86" spans="19:22" s="65" customFormat="1" x14ac:dyDescent="0.25">
      <c r="S86" s="91"/>
      <c r="T86" s="2"/>
      <c r="U86" s="2"/>
      <c r="V86" s="18"/>
    </row>
    <row r="87" spans="19:22" s="65" customFormat="1" x14ac:dyDescent="0.25">
      <c r="S87" s="91"/>
      <c r="T87" s="2"/>
      <c r="U87" s="2"/>
      <c r="V87" s="18"/>
    </row>
    <row r="88" spans="19:22" s="65" customFormat="1" x14ac:dyDescent="0.25">
      <c r="S88" s="91"/>
      <c r="T88" s="2"/>
      <c r="U88" s="2"/>
      <c r="V88" s="18"/>
    </row>
    <row r="89" spans="19:22" s="65" customFormat="1" x14ac:dyDescent="0.25">
      <c r="S89" s="91"/>
      <c r="T89" s="2"/>
      <c r="U89" s="2"/>
      <c r="V89" s="18"/>
    </row>
    <row r="90" spans="19:22" s="65" customFormat="1" x14ac:dyDescent="0.25">
      <c r="S90" s="91"/>
      <c r="T90" s="2"/>
      <c r="U90" s="2"/>
      <c r="V90" s="18"/>
    </row>
    <row r="91" spans="19:22" s="65" customFormat="1" x14ac:dyDescent="0.25">
      <c r="S91" s="91"/>
      <c r="T91" s="2"/>
      <c r="U91" s="2"/>
      <c r="V91" s="18"/>
    </row>
    <row r="92" spans="19:22" s="65" customFormat="1" x14ac:dyDescent="0.25">
      <c r="S92" s="91"/>
      <c r="T92" s="2"/>
      <c r="U92" s="2"/>
      <c r="V92" s="18"/>
    </row>
    <row r="93" spans="19:22" s="65" customFormat="1" x14ac:dyDescent="0.25">
      <c r="S93" s="91"/>
      <c r="T93" s="2"/>
      <c r="U93" s="2"/>
      <c r="V93" s="18"/>
    </row>
    <row r="94" spans="19:22" s="65" customFormat="1" x14ac:dyDescent="0.25">
      <c r="S94" s="91"/>
      <c r="T94" s="2"/>
      <c r="U94" s="2"/>
      <c r="V94" s="18"/>
    </row>
    <row r="95" spans="19:22" s="65" customFormat="1" x14ac:dyDescent="0.25">
      <c r="S95" s="91"/>
      <c r="T95" s="2"/>
      <c r="U95" s="2"/>
      <c r="V95" s="18"/>
    </row>
    <row r="96" spans="19:22" s="65" customFormat="1" x14ac:dyDescent="0.25">
      <c r="S96" s="91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" priority="1" operator="lessThan">
      <formula>0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W10" sqref="W10"/>
    </sheetView>
  </sheetViews>
  <sheetFormatPr defaultRowHeight="15" x14ac:dyDescent="0.25"/>
  <cols>
    <col min="1" max="1" width="7.7109375" style="95" customWidth="1"/>
    <col min="2" max="2" width="11.140625" style="65" customWidth="1"/>
    <col min="3" max="3" width="7.42578125" style="65" customWidth="1"/>
    <col min="4" max="4" width="7.140625" style="65" customWidth="1"/>
    <col min="5" max="5" width="8" style="9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9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85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94" t="s">
        <v>12</v>
      </c>
      <c r="S3" s="117" t="s">
        <v>8</v>
      </c>
      <c r="T3" s="118"/>
      <c r="U3" s="119"/>
      <c r="V3" s="117" t="s">
        <v>25</v>
      </c>
      <c r="W3" s="119"/>
      <c r="X3" s="94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94" t="s">
        <v>29</v>
      </c>
      <c r="S4" s="10" t="s">
        <v>14</v>
      </c>
      <c r="T4" s="12" t="s">
        <v>6</v>
      </c>
      <c r="U4" s="12" t="s">
        <v>7</v>
      </c>
      <c r="V4" s="96" t="s">
        <v>14</v>
      </c>
      <c r="W4" s="12" t="s">
        <v>7</v>
      </c>
      <c r="X4" s="94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5" t="s">
        <v>9</v>
      </c>
      <c r="B5" s="8">
        <v>41215</v>
      </c>
      <c r="C5" s="95" t="s">
        <v>80</v>
      </c>
      <c r="D5" s="18">
        <v>7</v>
      </c>
      <c r="E5" s="18">
        <v>3</v>
      </c>
      <c r="F5" s="14">
        <v>50</v>
      </c>
      <c r="H5" s="2">
        <f t="shared" ref="H5" si="0">IF(E5=S5,F5/2*MIN(T5,42),0)*X5</f>
        <v>0</v>
      </c>
      <c r="I5" s="2">
        <f t="shared" ref="I5" si="1">IF(E5=S5,G5/2*MIN(U5,22),IF(E5=V5,G5/2*MIN(W5,22),0))*X5</f>
        <v>0</v>
      </c>
      <c r="J5" s="18">
        <v>7</v>
      </c>
      <c r="K5" s="14">
        <v>50</v>
      </c>
      <c r="M5" s="2">
        <f t="shared" ref="M5" si="2">IF(J5=S5,K5/2*MIN(T5,42),0)*X5</f>
        <v>0</v>
      </c>
      <c r="N5" s="2">
        <f t="shared" ref="N5" si="3">IF(J5=S5,L5/2*MIN(U5,22),IF(J5=V5,L5/2*MIN(W5,22),0))*X5</f>
        <v>0</v>
      </c>
      <c r="O5" s="16">
        <f t="shared" ref="O5" si="4">F5+G5+K5+L5</f>
        <v>100</v>
      </c>
      <c r="P5" s="2">
        <f t="shared" ref="P5" si="5">(H5+I5+M5+N5)</f>
        <v>0</v>
      </c>
      <c r="Q5" s="18">
        <f t="shared" ref="Q5" si="6">IF(B5&gt;1/1/2000,1,0)</f>
        <v>1</v>
      </c>
      <c r="R5" s="6">
        <f t="shared" ref="R5" si="7">IF(P5&gt;O5,1,0)</f>
        <v>0</v>
      </c>
      <c r="S5" s="18">
        <v>1</v>
      </c>
      <c r="T5" s="2">
        <v>9.8000000000000007</v>
      </c>
      <c r="U5" s="2">
        <v>4.5999999999999996</v>
      </c>
      <c r="V5" s="18">
        <v>2</v>
      </c>
      <c r="W5" s="2">
        <v>3.4</v>
      </c>
      <c r="X5" s="46">
        <v>1</v>
      </c>
      <c r="Y5" s="41"/>
    </row>
    <row r="6" spans="1:42" x14ac:dyDescent="0.25">
      <c r="A6" s="95" t="s">
        <v>34</v>
      </c>
      <c r="B6" s="8">
        <v>41216</v>
      </c>
      <c r="C6" s="95" t="s">
        <v>80</v>
      </c>
      <c r="D6" s="18">
        <v>4</v>
      </c>
      <c r="E6" s="18">
        <v>8</v>
      </c>
      <c r="F6" s="14">
        <v>50</v>
      </c>
      <c r="H6" s="2">
        <f t="shared" ref="H6:H24" si="8">IF(E6=S6,F6/2*MIN(T6,42),0)*X6</f>
        <v>0</v>
      </c>
      <c r="I6" s="2">
        <f t="shared" ref="I6:I24" si="9">IF(E6=S6,G6/2*MIN(U6,22),IF(E6=V6,G6/2*MIN(W6,22),0))*X6</f>
        <v>0</v>
      </c>
      <c r="J6" s="18">
        <v>9</v>
      </c>
      <c r="K6" s="14">
        <v>50</v>
      </c>
      <c r="M6" s="2">
        <f t="shared" ref="M6:M24" si="10">IF(J6=S6,K6/2*MIN(T6,42),0)*X6</f>
        <v>0</v>
      </c>
      <c r="N6" s="2">
        <f t="shared" ref="N6:N24" si="11">IF(J6=S6,L6/2*MIN(U6,22),IF(J6=V6,L6/2*MIN(W6,22),0))*X6</f>
        <v>0</v>
      </c>
      <c r="O6" s="16">
        <f t="shared" ref="O6:O24" si="12">F6+G6+K6+L6</f>
        <v>100</v>
      </c>
      <c r="P6" s="2">
        <f t="shared" ref="P6:P24" si="13">(H6+I6+M6+N6)</f>
        <v>0</v>
      </c>
      <c r="Q6" s="18">
        <f t="shared" ref="Q6:Q24" si="14">IF(B6&gt;1/1/2000,1,0)</f>
        <v>1</v>
      </c>
      <c r="R6" s="6">
        <f t="shared" ref="R6:R24" si="15">IF(P6&gt;O6,1,0)</f>
        <v>0</v>
      </c>
      <c r="S6" s="18">
        <v>3</v>
      </c>
      <c r="T6" s="2">
        <v>20.6</v>
      </c>
      <c r="U6" s="2">
        <v>11</v>
      </c>
      <c r="V6" s="18">
        <v>9</v>
      </c>
      <c r="W6" s="2">
        <v>6</v>
      </c>
      <c r="X6" s="46">
        <v>1</v>
      </c>
      <c r="Y6" s="41"/>
    </row>
    <row r="7" spans="1:42" x14ac:dyDescent="0.25">
      <c r="A7" s="95" t="s">
        <v>35</v>
      </c>
      <c r="B7" s="8">
        <v>41216</v>
      </c>
      <c r="C7" s="95" t="s">
        <v>80</v>
      </c>
      <c r="D7" s="18">
        <v>7</v>
      </c>
      <c r="E7" s="18">
        <v>11</v>
      </c>
      <c r="F7" s="14">
        <v>50</v>
      </c>
      <c r="H7" s="2">
        <f t="shared" si="8"/>
        <v>395</v>
      </c>
      <c r="I7" s="2">
        <f t="shared" si="9"/>
        <v>0</v>
      </c>
      <c r="J7" s="18">
        <v>13</v>
      </c>
      <c r="K7" s="14">
        <v>50</v>
      </c>
      <c r="M7" s="2">
        <f t="shared" si="10"/>
        <v>0</v>
      </c>
      <c r="N7" s="2">
        <f t="shared" si="11"/>
        <v>0</v>
      </c>
      <c r="O7" s="16">
        <f t="shared" si="12"/>
        <v>100</v>
      </c>
      <c r="P7" s="2">
        <f t="shared" si="13"/>
        <v>395</v>
      </c>
      <c r="Q7" s="18">
        <f t="shared" si="14"/>
        <v>1</v>
      </c>
      <c r="R7" s="6">
        <f t="shared" si="15"/>
        <v>1</v>
      </c>
      <c r="S7" s="18">
        <v>11</v>
      </c>
      <c r="T7" s="2">
        <v>15.8</v>
      </c>
      <c r="U7" s="2">
        <v>7.4</v>
      </c>
      <c r="V7" s="18">
        <v>13</v>
      </c>
      <c r="W7" s="2">
        <v>5.8</v>
      </c>
      <c r="X7" s="46">
        <v>1</v>
      </c>
      <c r="Y7" s="41"/>
    </row>
    <row r="8" spans="1:42" x14ac:dyDescent="0.25">
      <c r="A8" s="95" t="s">
        <v>36</v>
      </c>
      <c r="B8" s="8">
        <v>41216</v>
      </c>
      <c r="C8" s="95" t="s">
        <v>80</v>
      </c>
      <c r="D8" s="18">
        <v>10</v>
      </c>
      <c r="E8" s="18">
        <v>9</v>
      </c>
      <c r="F8" s="14">
        <v>50</v>
      </c>
      <c r="H8" s="2">
        <f t="shared" si="8"/>
        <v>735</v>
      </c>
      <c r="I8" s="2">
        <f t="shared" si="9"/>
        <v>0</v>
      </c>
      <c r="J8" s="18">
        <v>11</v>
      </c>
      <c r="K8" s="14">
        <v>50</v>
      </c>
      <c r="M8" s="2">
        <f t="shared" si="10"/>
        <v>0</v>
      </c>
      <c r="N8" s="2">
        <f t="shared" si="11"/>
        <v>0</v>
      </c>
      <c r="O8" s="16">
        <f t="shared" si="12"/>
        <v>100</v>
      </c>
      <c r="P8" s="2">
        <f t="shared" si="13"/>
        <v>735</v>
      </c>
      <c r="Q8" s="18">
        <f t="shared" si="14"/>
        <v>1</v>
      </c>
      <c r="R8" s="6">
        <f t="shared" si="15"/>
        <v>1</v>
      </c>
      <c r="S8" s="18">
        <v>9</v>
      </c>
      <c r="T8" s="2">
        <v>29.4</v>
      </c>
      <c r="U8" s="2">
        <v>13.2</v>
      </c>
      <c r="V8" s="18">
        <v>7</v>
      </c>
      <c r="W8" s="2">
        <v>6.4</v>
      </c>
      <c r="X8" s="46">
        <v>1</v>
      </c>
      <c r="Y8" s="41"/>
    </row>
    <row r="9" spans="1:42" x14ac:dyDescent="0.25">
      <c r="A9" s="95" t="s">
        <v>37</v>
      </c>
      <c r="B9" s="8">
        <v>41216</v>
      </c>
      <c r="C9" s="95" t="s">
        <v>80</v>
      </c>
      <c r="D9" s="18">
        <v>11</v>
      </c>
      <c r="E9" s="18">
        <v>1</v>
      </c>
      <c r="F9" s="14">
        <v>50</v>
      </c>
      <c r="H9" s="2">
        <f t="shared" si="8"/>
        <v>0</v>
      </c>
      <c r="I9" s="2">
        <f t="shared" si="9"/>
        <v>0</v>
      </c>
      <c r="J9" s="18">
        <v>3</v>
      </c>
      <c r="K9" s="14">
        <v>50</v>
      </c>
      <c r="M9" s="2">
        <f t="shared" si="10"/>
        <v>0</v>
      </c>
      <c r="N9" s="2">
        <f t="shared" si="11"/>
        <v>0</v>
      </c>
      <c r="O9" s="16">
        <f t="shared" si="12"/>
        <v>100</v>
      </c>
      <c r="P9" s="2">
        <f t="shared" si="13"/>
        <v>0</v>
      </c>
      <c r="Q9" s="18">
        <f t="shared" si="14"/>
        <v>1</v>
      </c>
      <c r="R9" s="6">
        <f t="shared" si="15"/>
        <v>0</v>
      </c>
      <c r="S9" s="18">
        <v>2</v>
      </c>
      <c r="T9" s="2">
        <v>5.6</v>
      </c>
      <c r="U9" s="2">
        <v>3</v>
      </c>
      <c r="V9" s="18">
        <v>5</v>
      </c>
      <c r="W9" s="2">
        <v>6.6</v>
      </c>
      <c r="X9" s="46">
        <v>1</v>
      </c>
      <c r="Y9" s="41"/>
    </row>
    <row r="10" spans="1:42" x14ac:dyDescent="0.25">
      <c r="A10" s="95" t="s">
        <v>38</v>
      </c>
      <c r="B10" s="8"/>
      <c r="C10" s="95"/>
      <c r="D10" s="18"/>
      <c r="E10" s="18"/>
      <c r="H10" s="2">
        <f t="shared" si="8"/>
        <v>0</v>
      </c>
      <c r="I10" s="2">
        <f t="shared" si="9"/>
        <v>0</v>
      </c>
      <c r="J10" s="18"/>
      <c r="K10" s="14"/>
      <c r="M10" s="2">
        <f t="shared" si="10"/>
        <v>0</v>
      </c>
      <c r="N10" s="2">
        <f t="shared" si="11"/>
        <v>0</v>
      </c>
      <c r="O10" s="16">
        <f t="shared" si="12"/>
        <v>0</v>
      </c>
      <c r="P10" s="2">
        <f t="shared" si="13"/>
        <v>0</v>
      </c>
      <c r="Q10" s="18">
        <f t="shared" si="14"/>
        <v>0</v>
      </c>
      <c r="R10" s="6">
        <f t="shared" si="15"/>
        <v>0</v>
      </c>
      <c r="S10" s="18"/>
      <c r="V10" s="18"/>
      <c r="X10" s="46">
        <v>1</v>
      </c>
      <c r="Y10" s="41"/>
    </row>
    <row r="11" spans="1:42" x14ac:dyDescent="0.25">
      <c r="A11" s="95" t="s">
        <v>39</v>
      </c>
      <c r="B11" s="8"/>
      <c r="C11" s="95"/>
      <c r="D11" s="18"/>
      <c r="E11" s="18"/>
      <c r="H11" s="2">
        <f t="shared" si="8"/>
        <v>0</v>
      </c>
      <c r="I11" s="2">
        <f t="shared" si="9"/>
        <v>0</v>
      </c>
      <c r="J11" s="18"/>
      <c r="K11" s="14"/>
      <c r="M11" s="2">
        <f t="shared" si="10"/>
        <v>0</v>
      </c>
      <c r="N11" s="2">
        <f t="shared" si="11"/>
        <v>0</v>
      </c>
      <c r="O11" s="16">
        <f t="shared" si="12"/>
        <v>0</v>
      </c>
      <c r="P11" s="2">
        <f t="shared" si="13"/>
        <v>0</v>
      </c>
      <c r="Q11" s="18">
        <f t="shared" si="14"/>
        <v>0</v>
      </c>
      <c r="R11" s="6">
        <f t="shared" si="15"/>
        <v>0</v>
      </c>
      <c r="S11" s="18"/>
      <c r="V11" s="18"/>
      <c r="X11" s="46">
        <v>1</v>
      </c>
      <c r="Y11" s="41"/>
    </row>
    <row r="12" spans="1:42" x14ac:dyDescent="0.25">
      <c r="A12" s="95" t="s">
        <v>40</v>
      </c>
      <c r="B12" s="8"/>
      <c r="C12" s="95"/>
      <c r="D12" s="18"/>
      <c r="E12" s="18"/>
      <c r="H12" s="2">
        <f t="shared" si="8"/>
        <v>0</v>
      </c>
      <c r="I12" s="2">
        <f t="shared" si="9"/>
        <v>0</v>
      </c>
      <c r="J12" s="18"/>
      <c r="K12" s="14"/>
      <c r="M12" s="2">
        <f t="shared" si="10"/>
        <v>0</v>
      </c>
      <c r="N12" s="2">
        <f t="shared" si="11"/>
        <v>0</v>
      </c>
      <c r="O12" s="16">
        <f t="shared" si="12"/>
        <v>0</v>
      </c>
      <c r="P12" s="2">
        <f t="shared" si="13"/>
        <v>0</v>
      </c>
      <c r="Q12" s="18">
        <f t="shared" si="14"/>
        <v>0</v>
      </c>
      <c r="R12" s="6">
        <f t="shared" si="15"/>
        <v>0</v>
      </c>
      <c r="S12" s="18"/>
      <c r="V12" s="18"/>
      <c r="X12" s="46">
        <v>1</v>
      </c>
      <c r="Y12" s="41"/>
    </row>
    <row r="13" spans="1:42" x14ac:dyDescent="0.25">
      <c r="A13" s="95" t="s">
        <v>41</v>
      </c>
      <c r="B13" s="8"/>
      <c r="C13" s="95"/>
      <c r="D13" s="18"/>
      <c r="E13" s="18"/>
      <c r="H13" s="2">
        <f t="shared" si="8"/>
        <v>0</v>
      </c>
      <c r="I13" s="2">
        <f t="shared" si="9"/>
        <v>0</v>
      </c>
      <c r="J13" s="18"/>
      <c r="K13" s="14"/>
      <c r="M13" s="2">
        <f t="shared" si="10"/>
        <v>0</v>
      </c>
      <c r="N13" s="2">
        <f t="shared" si="11"/>
        <v>0</v>
      </c>
      <c r="O13" s="16">
        <f t="shared" si="12"/>
        <v>0</v>
      </c>
      <c r="P13" s="2">
        <f t="shared" si="13"/>
        <v>0</v>
      </c>
      <c r="Q13" s="18">
        <f t="shared" si="14"/>
        <v>0</v>
      </c>
      <c r="R13" s="6">
        <f t="shared" si="15"/>
        <v>0</v>
      </c>
      <c r="S13" s="18"/>
      <c r="V13" s="18"/>
      <c r="X13" s="46">
        <v>1</v>
      </c>
      <c r="Y13" s="41"/>
    </row>
    <row r="14" spans="1:42" x14ac:dyDescent="0.25">
      <c r="A14" s="95" t="s">
        <v>42</v>
      </c>
      <c r="B14" s="8"/>
      <c r="C14" s="95"/>
      <c r="D14" s="18"/>
      <c r="E14" s="18"/>
      <c r="H14" s="2">
        <f t="shared" si="8"/>
        <v>0</v>
      </c>
      <c r="I14" s="2">
        <f t="shared" si="9"/>
        <v>0</v>
      </c>
      <c r="J14" s="18"/>
      <c r="K14" s="14"/>
      <c r="M14" s="2">
        <f t="shared" si="10"/>
        <v>0</v>
      </c>
      <c r="N14" s="2">
        <f t="shared" si="11"/>
        <v>0</v>
      </c>
      <c r="O14" s="16">
        <f t="shared" si="12"/>
        <v>0</v>
      </c>
      <c r="P14" s="2">
        <f t="shared" si="13"/>
        <v>0</v>
      </c>
      <c r="Q14" s="18">
        <f t="shared" si="14"/>
        <v>0</v>
      </c>
      <c r="R14" s="6">
        <f t="shared" si="15"/>
        <v>0</v>
      </c>
      <c r="S14" s="18"/>
      <c r="V14" s="18"/>
      <c r="X14" s="46">
        <v>1</v>
      </c>
      <c r="Y14" s="41"/>
    </row>
    <row r="15" spans="1:42" x14ac:dyDescent="0.25">
      <c r="A15" s="95" t="s">
        <v>43</v>
      </c>
      <c r="B15" s="8"/>
      <c r="C15" s="95"/>
      <c r="D15" s="18"/>
      <c r="E15" s="18"/>
      <c r="H15" s="2">
        <f t="shared" si="8"/>
        <v>0</v>
      </c>
      <c r="I15" s="2">
        <f t="shared" si="9"/>
        <v>0</v>
      </c>
      <c r="J15" s="18"/>
      <c r="K15" s="14"/>
      <c r="M15" s="2">
        <f t="shared" si="10"/>
        <v>0</v>
      </c>
      <c r="N15" s="2">
        <f t="shared" si="11"/>
        <v>0</v>
      </c>
      <c r="O15" s="16">
        <f t="shared" si="12"/>
        <v>0</v>
      </c>
      <c r="P15" s="2">
        <f t="shared" si="13"/>
        <v>0</v>
      </c>
      <c r="Q15" s="18">
        <f t="shared" si="14"/>
        <v>0</v>
      </c>
      <c r="R15" s="6">
        <f t="shared" si="15"/>
        <v>0</v>
      </c>
      <c r="S15" s="18"/>
      <c r="V15" s="18"/>
      <c r="X15" s="46">
        <v>1</v>
      </c>
      <c r="Y15" s="41"/>
    </row>
    <row r="16" spans="1:42" x14ac:dyDescent="0.25">
      <c r="A16" s="95" t="s">
        <v>44</v>
      </c>
      <c r="B16" s="8"/>
      <c r="C16" s="95"/>
      <c r="D16" s="18"/>
      <c r="E16" s="18"/>
      <c r="H16" s="2">
        <f t="shared" si="8"/>
        <v>0</v>
      </c>
      <c r="I16" s="2">
        <f t="shared" si="9"/>
        <v>0</v>
      </c>
      <c r="J16" s="18"/>
      <c r="K16" s="14"/>
      <c r="M16" s="2">
        <f t="shared" si="10"/>
        <v>0</v>
      </c>
      <c r="N16" s="2">
        <f t="shared" si="11"/>
        <v>0</v>
      </c>
      <c r="O16" s="16">
        <f t="shared" si="12"/>
        <v>0</v>
      </c>
      <c r="P16" s="2">
        <f t="shared" si="13"/>
        <v>0</v>
      </c>
      <c r="Q16" s="18">
        <f t="shared" si="14"/>
        <v>0</v>
      </c>
      <c r="R16" s="6">
        <f t="shared" si="15"/>
        <v>0</v>
      </c>
      <c r="S16" s="18"/>
      <c r="V16" s="18"/>
      <c r="X16" s="46">
        <v>1</v>
      </c>
      <c r="Y16" s="41"/>
    </row>
    <row r="17" spans="1:25" x14ac:dyDescent="0.25">
      <c r="A17" s="95" t="s">
        <v>45</v>
      </c>
      <c r="B17" s="8"/>
      <c r="C17" s="95"/>
      <c r="D17" s="18"/>
      <c r="E17" s="18"/>
      <c r="H17" s="2">
        <f t="shared" si="8"/>
        <v>0</v>
      </c>
      <c r="I17" s="2">
        <f t="shared" si="9"/>
        <v>0</v>
      </c>
      <c r="J17" s="18"/>
      <c r="K17" s="14"/>
      <c r="M17" s="2">
        <f t="shared" si="10"/>
        <v>0</v>
      </c>
      <c r="N17" s="2">
        <f t="shared" si="11"/>
        <v>0</v>
      </c>
      <c r="O17" s="16">
        <f t="shared" si="12"/>
        <v>0</v>
      </c>
      <c r="P17" s="2">
        <f t="shared" si="13"/>
        <v>0</v>
      </c>
      <c r="Q17" s="18">
        <f t="shared" si="14"/>
        <v>0</v>
      </c>
      <c r="R17" s="6">
        <f t="shared" si="15"/>
        <v>0</v>
      </c>
      <c r="S17" s="18"/>
      <c r="V17" s="18"/>
      <c r="X17" s="46">
        <v>1</v>
      </c>
      <c r="Y17" s="41"/>
    </row>
    <row r="18" spans="1:25" x14ac:dyDescent="0.25">
      <c r="A18" s="95" t="s">
        <v>46</v>
      </c>
      <c r="B18" s="8"/>
      <c r="C18" s="95"/>
      <c r="D18" s="18"/>
      <c r="E18" s="18"/>
      <c r="H18" s="2">
        <f t="shared" si="8"/>
        <v>0</v>
      </c>
      <c r="I18" s="2">
        <f t="shared" si="9"/>
        <v>0</v>
      </c>
      <c r="J18" s="18"/>
      <c r="K18" s="14"/>
      <c r="M18" s="2">
        <f t="shared" si="10"/>
        <v>0</v>
      </c>
      <c r="N18" s="2">
        <f t="shared" si="11"/>
        <v>0</v>
      </c>
      <c r="O18" s="16">
        <f t="shared" si="12"/>
        <v>0</v>
      </c>
      <c r="P18" s="2">
        <f t="shared" si="13"/>
        <v>0</v>
      </c>
      <c r="Q18" s="18">
        <f t="shared" si="14"/>
        <v>0</v>
      </c>
      <c r="R18" s="6">
        <f t="shared" si="15"/>
        <v>0</v>
      </c>
      <c r="S18" s="18"/>
      <c r="V18" s="18"/>
      <c r="X18" s="46">
        <v>1</v>
      </c>
      <c r="Y18" s="41"/>
    </row>
    <row r="19" spans="1:25" x14ac:dyDescent="0.25">
      <c r="A19" s="95" t="s">
        <v>47</v>
      </c>
      <c r="B19" s="8"/>
      <c r="C19" s="95"/>
      <c r="D19" s="18"/>
      <c r="E19" s="18"/>
      <c r="H19" s="2">
        <f t="shared" si="8"/>
        <v>0</v>
      </c>
      <c r="I19" s="2">
        <f t="shared" si="9"/>
        <v>0</v>
      </c>
      <c r="J19" s="18"/>
      <c r="K19" s="14"/>
      <c r="M19" s="2">
        <f t="shared" si="10"/>
        <v>0</v>
      </c>
      <c r="N19" s="2">
        <f t="shared" si="11"/>
        <v>0</v>
      </c>
      <c r="O19" s="16">
        <f t="shared" si="12"/>
        <v>0</v>
      </c>
      <c r="P19" s="2">
        <f t="shared" si="13"/>
        <v>0</v>
      </c>
      <c r="Q19" s="18">
        <f t="shared" si="14"/>
        <v>0</v>
      </c>
      <c r="R19" s="6">
        <f t="shared" si="15"/>
        <v>0</v>
      </c>
      <c r="S19" s="18"/>
      <c r="V19" s="18"/>
      <c r="X19" s="46">
        <v>1</v>
      </c>
      <c r="Y19" s="41"/>
    </row>
    <row r="20" spans="1:25" x14ac:dyDescent="0.25">
      <c r="A20" s="95" t="s">
        <v>48</v>
      </c>
      <c r="B20" s="8"/>
      <c r="C20" s="95"/>
      <c r="D20" s="18"/>
      <c r="E20" s="18"/>
      <c r="H20" s="2">
        <f t="shared" si="8"/>
        <v>0</v>
      </c>
      <c r="I20" s="2">
        <f t="shared" si="9"/>
        <v>0</v>
      </c>
      <c r="J20" s="18"/>
      <c r="K20" s="14"/>
      <c r="M20" s="2">
        <f t="shared" si="10"/>
        <v>0</v>
      </c>
      <c r="N20" s="2">
        <f t="shared" si="11"/>
        <v>0</v>
      </c>
      <c r="O20" s="16">
        <f t="shared" si="12"/>
        <v>0</v>
      </c>
      <c r="P20" s="2">
        <f t="shared" si="13"/>
        <v>0</v>
      </c>
      <c r="Q20" s="18">
        <f t="shared" si="14"/>
        <v>0</v>
      </c>
      <c r="R20" s="6">
        <f t="shared" si="15"/>
        <v>0</v>
      </c>
      <c r="S20" s="18"/>
      <c r="V20" s="18"/>
      <c r="X20" s="46">
        <v>1</v>
      </c>
      <c r="Y20" s="41"/>
    </row>
    <row r="21" spans="1:25" x14ac:dyDescent="0.25">
      <c r="A21" s="95" t="s">
        <v>49</v>
      </c>
      <c r="B21" s="8"/>
      <c r="C21" s="95"/>
      <c r="D21" s="18"/>
      <c r="E21" s="18"/>
      <c r="H21" s="2">
        <f t="shared" si="8"/>
        <v>0</v>
      </c>
      <c r="I21" s="2">
        <f t="shared" si="9"/>
        <v>0</v>
      </c>
      <c r="J21" s="18"/>
      <c r="K21" s="14"/>
      <c r="M21" s="2">
        <f t="shared" si="10"/>
        <v>0</v>
      </c>
      <c r="N21" s="2">
        <f t="shared" si="11"/>
        <v>0</v>
      </c>
      <c r="O21" s="16">
        <f t="shared" si="12"/>
        <v>0</v>
      </c>
      <c r="P21" s="2">
        <f t="shared" si="13"/>
        <v>0</v>
      </c>
      <c r="Q21" s="18">
        <f t="shared" si="14"/>
        <v>0</v>
      </c>
      <c r="R21" s="6">
        <f t="shared" si="15"/>
        <v>0</v>
      </c>
      <c r="S21" s="18"/>
      <c r="V21" s="18"/>
      <c r="X21" s="46">
        <v>1</v>
      </c>
      <c r="Y21" s="41"/>
    </row>
    <row r="22" spans="1:25" x14ac:dyDescent="0.25">
      <c r="A22" s="95" t="s">
        <v>50</v>
      </c>
      <c r="B22" s="8"/>
      <c r="C22" s="95"/>
      <c r="D22" s="18"/>
      <c r="E22" s="18"/>
      <c r="H22" s="2">
        <f t="shared" si="8"/>
        <v>0</v>
      </c>
      <c r="I22" s="2">
        <f t="shared" si="9"/>
        <v>0</v>
      </c>
      <c r="J22" s="18"/>
      <c r="K22" s="14"/>
      <c r="M22" s="2">
        <f t="shared" si="10"/>
        <v>0</v>
      </c>
      <c r="N22" s="2">
        <f t="shared" si="11"/>
        <v>0</v>
      </c>
      <c r="O22" s="16">
        <f t="shared" si="12"/>
        <v>0</v>
      </c>
      <c r="P22" s="2">
        <f t="shared" si="13"/>
        <v>0</v>
      </c>
      <c r="Q22" s="18">
        <f t="shared" si="14"/>
        <v>0</v>
      </c>
      <c r="R22" s="6">
        <f t="shared" si="15"/>
        <v>0</v>
      </c>
      <c r="S22" s="18"/>
      <c r="V22" s="18"/>
      <c r="X22" s="46">
        <v>1</v>
      </c>
      <c r="Y22" s="41"/>
    </row>
    <row r="23" spans="1:25" x14ac:dyDescent="0.25">
      <c r="A23" s="95" t="s">
        <v>51</v>
      </c>
      <c r="B23" s="8"/>
      <c r="C23" s="95"/>
      <c r="D23" s="18"/>
      <c r="E23" s="18"/>
      <c r="H23" s="2">
        <f t="shared" si="8"/>
        <v>0</v>
      </c>
      <c r="I23" s="2">
        <f t="shared" si="9"/>
        <v>0</v>
      </c>
      <c r="J23" s="18"/>
      <c r="K23" s="14"/>
      <c r="M23" s="2">
        <f t="shared" si="10"/>
        <v>0</v>
      </c>
      <c r="N23" s="2">
        <f t="shared" si="11"/>
        <v>0</v>
      </c>
      <c r="O23" s="16">
        <f t="shared" si="12"/>
        <v>0</v>
      </c>
      <c r="P23" s="2">
        <f t="shared" si="13"/>
        <v>0</v>
      </c>
      <c r="Q23" s="18">
        <f t="shared" si="14"/>
        <v>0</v>
      </c>
      <c r="R23" s="6">
        <f t="shared" si="15"/>
        <v>0</v>
      </c>
      <c r="S23" s="18"/>
      <c r="V23" s="18"/>
      <c r="X23" s="46">
        <v>1</v>
      </c>
      <c r="Y23" s="41"/>
    </row>
    <row r="24" spans="1:25" x14ac:dyDescent="0.25">
      <c r="A24" s="95" t="s">
        <v>52</v>
      </c>
      <c r="B24" s="8"/>
      <c r="C24" s="95"/>
      <c r="D24" s="18"/>
      <c r="E24" s="18"/>
      <c r="H24" s="2">
        <f t="shared" si="8"/>
        <v>0</v>
      </c>
      <c r="I24" s="2">
        <f t="shared" si="9"/>
        <v>0</v>
      </c>
      <c r="J24" s="18"/>
      <c r="K24" s="14"/>
      <c r="M24" s="2">
        <f t="shared" si="10"/>
        <v>0</v>
      </c>
      <c r="N24" s="2">
        <f t="shared" si="11"/>
        <v>0</v>
      </c>
      <c r="O24" s="16">
        <f t="shared" si="12"/>
        <v>0</v>
      </c>
      <c r="P24" s="2">
        <f t="shared" si="13"/>
        <v>0</v>
      </c>
      <c r="Q24" s="18">
        <f t="shared" si="14"/>
        <v>0</v>
      </c>
      <c r="R24" s="6">
        <f t="shared" si="15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250</v>
      </c>
      <c r="G26" s="14">
        <f>SUM(G5:G25)</f>
        <v>0</v>
      </c>
      <c r="H26" s="14">
        <f>SUM(H5:H25)</f>
        <v>1130</v>
      </c>
      <c r="I26" s="14">
        <f>SUM(I5:I25)</f>
        <v>0</v>
      </c>
      <c r="K26" s="2">
        <f t="shared" ref="K26:R26" si="16">SUM(K5:K25)</f>
        <v>250</v>
      </c>
      <c r="L26" s="14">
        <f t="shared" si="16"/>
        <v>0</v>
      </c>
      <c r="M26" s="14">
        <f t="shared" si="16"/>
        <v>0</v>
      </c>
      <c r="N26" s="14">
        <f t="shared" si="16"/>
        <v>0</v>
      </c>
      <c r="O26" s="16">
        <f t="shared" si="16"/>
        <v>500</v>
      </c>
      <c r="P26" s="2">
        <f t="shared" si="16"/>
        <v>1130</v>
      </c>
      <c r="Q26" s="18">
        <f t="shared" si="16"/>
        <v>5</v>
      </c>
      <c r="R26" s="18">
        <f t="shared" si="16"/>
        <v>2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2630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500</v>
      </c>
      <c r="L29" s="14">
        <f>G26+L26</f>
        <v>0</v>
      </c>
      <c r="M29" s="14">
        <f>O26</f>
        <v>500</v>
      </c>
      <c r="O29" s="20" t="s">
        <v>21</v>
      </c>
      <c r="P29" s="22">
        <f>IF(R26=0,0,R26/Q26)</f>
        <v>0.4</v>
      </c>
      <c r="S29" s="18"/>
      <c r="V29" s="18"/>
    </row>
    <row r="30" spans="1:25" x14ac:dyDescent="0.25">
      <c r="I30" s="51" t="s">
        <v>28</v>
      </c>
      <c r="J30" s="52"/>
      <c r="K30" s="53">
        <f>H26+M26</f>
        <v>1130</v>
      </c>
      <c r="L30" s="53">
        <f>I26+N26</f>
        <v>0</v>
      </c>
      <c r="M30" s="53">
        <f>P26</f>
        <v>1130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630</v>
      </c>
      <c r="L31" s="14">
        <f>L30-L29</f>
        <v>0</v>
      </c>
      <c r="M31" s="14">
        <f>M30-M29</f>
        <v>630</v>
      </c>
      <c r="S31" s="18"/>
      <c r="V31" s="18"/>
    </row>
    <row r="32" spans="1:25" x14ac:dyDescent="0.25">
      <c r="I32" s="93" t="s">
        <v>57</v>
      </c>
      <c r="J32" s="54"/>
      <c r="K32" s="55">
        <f>K31/MAX(1,K29)</f>
        <v>1.26</v>
      </c>
      <c r="L32" s="55">
        <f>L31/MAX(1,L29)</f>
        <v>0</v>
      </c>
      <c r="M32" s="55">
        <f>M31/MAX(1,M29)</f>
        <v>1.26</v>
      </c>
      <c r="O32" s="20" t="s">
        <v>63</v>
      </c>
      <c r="P32" s="12">
        <f>P28+P30</f>
        <v>2630</v>
      </c>
      <c r="S32" s="18"/>
      <c r="V32" s="18"/>
    </row>
    <row r="33" spans="2:25" x14ac:dyDescent="0.25">
      <c r="B33" s="8"/>
      <c r="C33" s="95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95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95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95"/>
      <c r="T85" s="2"/>
      <c r="U85" s="2"/>
      <c r="V85" s="18"/>
    </row>
    <row r="86" spans="19:22" s="65" customFormat="1" x14ac:dyDescent="0.25">
      <c r="S86" s="95"/>
      <c r="T86" s="2"/>
      <c r="U86" s="2"/>
      <c r="V86" s="18"/>
    </row>
    <row r="87" spans="19:22" s="65" customFormat="1" x14ac:dyDescent="0.25">
      <c r="S87" s="95"/>
      <c r="T87" s="2"/>
      <c r="U87" s="2"/>
      <c r="V87" s="18"/>
    </row>
    <row r="88" spans="19:22" s="65" customFormat="1" x14ac:dyDescent="0.25">
      <c r="S88" s="95"/>
      <c r="T88" s="2"/>
      <c r="U88" s="2"/>
      <c r="V88" s="18"/>
    </row>
    <row r="89" spans="19:22" s="65" customFormat="1" x14ac:dyDescent="0.25">
      <c r="S89" s="95"/>
      <c r="T89" s="2"/>
      <c r="U89" s="2"/>
      <c r="V89" s="18"/>
    </row>
    <row r="90" spans="19:22" s="65" customFormat="1" x14ac:dyDescent="0.25">
      <c r="S90" s="95"/>
      <c r="T90" s="2"/>
      <c r="U90" s="2"/>
      <c r="V90" s="18"/>
    </row>
    <row r="91" spans="19:22" s="65" customFormat="1" x14ac:dyDescent="0.25">
      <c r="S91" s="95"/>
      <c r="T91" s="2"/>
      <c r="U91" s="2"/>
      <c r="V91" s="18"/>
    </row>
    <row r="92" spans="19:22" s="65" customFormat="1" x14ac:dyDescent="0.25">
      <c r="S92" s="95"/>
      <c r="T92" s="2"/>
      <c r="U92" s="2"/>
      <c r="V92" s="18"/>
    </row>
    <row r="93" spans="19:22" s="65" customFormat="1" x14ac:dyDescent="0.25">
      <c r="S93" s="95"/>
      <c r="T93" s="2"/>
      <c r="U93" s="2"/>
      <c r="V93" s="18"/>
    </row>
    <row r="94" spans="19:22" s="65" customFormat="1" x14ac:dyDescent="0.25">
      <c r="S94" s="95"/>
      <c r="T94" s="2"/>
      <c r="U94" s="2"/>
      <c r="V94" s="18"/>
    </row>
    <row r="95" spans="19:22" s="65" customFormat="1" x14ac:dyDescent="0.25">
      <c r="S95" s="95"/>
      <c r="T95" s="2"/>
      <c r="U95" s="2"/>
      <c r="V95" s="18"/>
    </row>
    <row r="96" spans="19:22" s="65" customFormat="1" x14ac:dyDescent="0.25">
      <c r="S96" s="95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" priority="1" operator="lessThan">
      <formula>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A6" sqref="A6:XFD6"/>
    </sheetView>
  </sheetViews>
  <sheetFormatPr defaultRowHeight="15" x14ac:dyDescent="0.25"/>
  <cols>
    <col min="1" max="1" width="7.7109375" style="99" customWidth="1"/>
    <col min="2" max="2" width="11.140625" style="65" customWidth="1"/>
    <col min="3" max="3" width="7.42578125" style="65" customWidth="1"/>
    <col min="4" max="4" width="7.140625" style="65" customWidth="1"/>
    <col min="5" max="5" width="8" style="9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9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88</v>
      </c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98" t="s">
        <v>12</v>
      </c>
      <c r="S3" s="117" t="s">
        <v>8</v>
      </c>
      <c r="T3" s="118"/>
      <c r="U3" s="119"/>
      <c r="V3" s="117" t="s">
        <v>25</v>
      </c>
      <c r="W3" s="119"/>
      <c r="X3" s="98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98" t="s">
        <v>29</v>
      </c>
      <c r="S4" s="10" t="s">
        <v>14</v>
      </c>
      <c r="T4" s="12" t="s">
        <v>6</v>
      </c>
      <c r="U4" s="12" t="s">
        <v>7</v>
      </c>
      <c r="V4" s="100" t="s">
        <v>14</v>
      </c>
      <c r="W4" s="12" t="s">
        <v>7</v>
      </c>
      <c r="X4" s="98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9" t="s">
        <v>9</v>
      </c>
      <c r="B5" s="8">
        <v>41216</v>
      </c>
      <c r="C5" s="99" t="s">
        <v>89</v>
      </c>
      <c r="D5" s="18">
        <v>3</v>
      </c>
      <c r="E5" s="18">
        <v>8</v>
      </c>
      <c r="F5" s="14">
        <v>100</v>
      </c>
      <c r="H5" s="2">
        <f t="shared" ref="H5:H24" si="0">IF(E5=S5,F5/2*MIN(T5,42),0)*X5</f>
        <v>180</v>
      </c>
      <c r="I5" s="2">
        <f t="shared" ref="I5:I24" si="1">IF(E5=S5,G5/2*MIN(U5,22),IF(E5=V5,G5/2*MIN(W5,22),0))*X5</f>
        <v>0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180</v>
      </c>
      <c r="Q5" s="18">
        <f t="shared" ref="Q5:Q24" si="6">IF(B5&gt;1/1/2000,1,0)</f>
        <v>1</v>
      </c>
      <c r="R5" s="6">
        <f t="shared" ref="R5:R24" si="7">IF(P5&gt;O5,1,0)</f>
        <v>1</v>
      </c>
      <c r="S5" s="18">
        <v>8</v>
      </c>
      <c r="T5" s="2">
        <v>3.6</v>
      </c>
      <c r="U5" s="2">
        <v>2.9</v>
      </c>
      <c r="V5" s="18">
        <v>1</v>
      </c>
      <c r="W5" s="2">
        <v>8.8000000000000007</v>
      </c>
      <c r="X5" s="46">
        <v>1</v>
      </c>
      <c r="Y5" s="41"/>
    </row>
    <row r="6" spans="1:42" x14ac:dyDescent="0.25">
      <c r="A6" s="99" t="s">
        <v>34</v>
      </c>
      <c r="B6" s="8">
        <v>41216</v>
      </c>
      <c r="C6" s="99" t="s">
        <v>80</v>
      </c>
      <c r="D6" s="18">
        <v>8</v>
      </c>
      <c r="E6" s="18">
        <v>4</v>
      </c>
      <c r="F6" s="14">
        <v>100</v>
      </c>
      <c r="H6" s="2">
        <f t="shared" si="0"/>
        <v>229.99999999999997</v>
      </c>
      <c r="I6" s="2">
        <f t="shared" si="1"/>
        <v>0</v>
      </c>
      <c r="J6" s="18"/>
      <c r="K6" s="14"/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229.99999999999997</v>
      </c>
      <c r="Q6" s="18">
        <f t="shared" si="6"/>
        <v>1</v>
      </c>
      <c r="R6" s="6">
        <f t="shared" si="7"/>
        <v>1</v>
      </c>
      <c r="S6" s="18">
        <v>4</v>
      </c>
      <c r="T6" s="2">
        <v>4.5999999999999996</v>
      </c>
      <c r="U6" s="2">
        <v>3.4</v>
      </c>
      <c r="V6" s="18">
        <v>3</v>
      </c>
      <c r="W6" s="2">
        <v>12.6</v>
      </c>
      <c r="X6" s="46">
        <v>1</v>
      </c>
      <c r="Y6" s="41"/>
    </row>
    <row r="7" spans="1:42" x14ac:dyDescent="0.25">
      <c r="A7" s="99" t="s">
        <v>35</v>
      </c>
      <c r="B7" s="8"/>
      <c r="C7" s="99"/>
      <c r="D7" s="18"/>
      <c r="E7" s="18"/>
      <c r="H7" s="2">
        <f t="shared" si="0"/>
        <v>0</v>
      </c>
      <c r="I7" s="2">
        <f t="shared" si="1"/>
        <v>0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0</v>
      </c>
      <c r="P7" s="2">
        <f t="shared" si="5"/>
        <v>0</v>
      </c>
      <c r="Q7" s="18">
        <f t="shared" si="6"/>
        <v>0</v>
      </c>
      <c r="R7" s="6">
        <f t="shared" si="7"/>
        <v>0</v>
      </c>
      <c r="S7" s="18"/>
      <c r="V7" s="18"/>
      <c r="X7" s="46">
        <v>1</v>
      </c>
      <c r="Y7" s="41"/>
    </row>
    <row r="8" spans="1:42" x14ac:dyDescent="0.25">
      <c r="A8" s="99" t="s">
        <v>36</v>
      </c>
      <c r="B8" s="8"/>
      <c r="C8" s="99"/>
      <c r="D8" s="18"/>
      <c r="E8" s="18"/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0</v>
      </c>
      <c r="P8" s="2">
        <f t="shared" si="5"/>
        <v>0</v>
      </c>
      <c r="Q8" s="18">
        <f t="shared" si="6"/>
        <v>0</v>
      </c>
      <c r="R8" s="6">
        <f t="shared" si="7"/>
        <v>0</v>
      </c>
      <c r="S8" s="18"/>
      <c r="V8" s="18"/>
      <c r="X8" s="46">
        <v>1</v>
      </c>
      <c r="Y8" s="41"/>
    </row>
    <row r="9" spans="1:42" x14ac:dyDescent="0.25">
      <c r="A9" s="99" t="s">
        <v>37</v>
      </c>
      <c r="B9" s="8"/>
      <c r="C9" s="99"/>
      <c r="D9" s="18"/>
      <c r="E9" s="18"/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0</v>
      </c>
      <c r="P9" s="2">
        <f t="shared" si="5"/>
        <v>0</v>
      </c>
      <c r="Q9" s="18">
        <f t="shared" si="6"/>
        <v>0</v>
      </c>
      <c r="R9" s="6">
        <f t="shared" si="7"/>
        <v>0</v>
      </c>
      <c r="S9" s="18"/>
      <c r="V9" s="18"/>
      <c r="X9" s="46">
        <v>1</v>
      </c>
      <c r="Y9" s="41"/>
    </row>
    <row r="10" spans="1:42" x14ac:dyDescent="0.25">
      <c r="A10" s="99" t="s">
        <v>38</v>
      </c>
      <c r="B10" s="8"/>
      <c r="C10" s="99"/>
      <c r="D10" s="18"/>
      <c r="E10" s="18"/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0</v>
      </c>
      <c r="P10" s="2">
        <f t="shared" si="5"/>
        <v>0</v>
      </c>
      <c r="Q10" s="18">
        <f t="shared" si="6"/>
        <v>0</v>
      </c>
      <c r="R10" s="6">
        <f t="shared" si="7"/>
        <v>0</v>
      </c>
      <c r="S10" s="18"/>
      <c r="V10" s="18"/>
      <c r="X10" s="46">
        <v>1</v>
      </c>
      <c r="Y10" s="41"/>
    </row>
    <row r="11" spans="1:42" x14ac:dyDescent="0.25">
      <c r="A11" s="99" t="s">
        <v>39</v>
      </c>
      <c r="B11" s="8"/>
      <c r="C11" s="99"/>
      <c r="D11" s="18"/>
      <c r="E11" s="18"/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0</v>
      </c>
      <c r="P11" s="2">
        <f t="shared" si="5"/>
        <v>0</v>
      </c>
      <c r="Q11" s="18">
        <f t="shared" si="6"/>
        <v>0</v>
      </c>
      <c r="R11" s="6">
        <f t="shared" si="7"/>
        <v>0</v>
      </c>
      <c r="S11" s="18"/>
      <c r="V11" s="18"/>
      <c r="X11" s="46">
        <v>1</v>
      </c>
      <c r="Y11" s="41"/>
    </row>
    <row r="12" spans="1:42" x14ac:dyDescent="0.25">
      <c r="A12" s="99" t="s">
        <v>40</v>
      </c>
      <c r="B12" s="8"/>
      <c r="C12" s="99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99" t="s">
        <v>41</v>
      </c>
      <c r="B13" s="8"/>
      <c r="C13" s="99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99" t="s">
        <v>42</v>
      </c>
      <c r="B14" s="8"/>
      <c r="C14" s="99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99" t="s">
        <v>43</v>
      </c>
      <c r="B15" s="8"/>
      <c r="C15" s="99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99" t="s">
        <v>44</v>
      </c>
      <c r="B16" s="8"/>
      <c r="C16" s="99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99" t="s">
        <v>45</v>
      </c>
      <c r="B17" s="8"/>
      <c r="C17" s="99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99" t="s">
        <v>46</v>
      </c>
      <c r="B18" s="8"/>
      <c r="C18" s="99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99" t="s">
        <v>47</v>
      </c>
      <c r="B19" s="8"/>
      <c r="C19" s="99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99" t="s">
        <v>48</v>
      </c>
      <c r="B20" s="8"/>
      <c r="C20" s="99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99" t="s">
        <v>49</v>
      </c>
      <c r="B21" s="8"/>
      <c r="C21" s="99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99" t="s">
        <v>50</v>
      </c>
      <c r="B22" s="8"/>
      <c r="C22" s="99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99" t="s">
        <v>51</v>
      </c>
      <c r="B23" s="8"/>
      <c r="C23" s="99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99" t="s">
        <v>52</v>
      </c>
      <c r="B24" s="8"/>
      <c r="C24" s="99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200</v>
      </c>
      <c r="G26" s="14">
        <f>SUM(G5:G25)</f>
        <v>0</v>
      </c>
      <c r="H26" s="14">
        <f>SUM(H5:H25)</f>
        <v>410</v>
      </c>
      <c r="I26" s="14">
        <f>SUM(I5:I25)</f>
        <v>0</v>
      </c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6">
        <f t="shared" si="8"/>
        <v>200</v>
      </c>
      <c r="P26" s="2">
        <f t="shared" si="8"/>
        <v>410</v>
      </c>
      <c r="Q26" s="18">
        <f t="shared" si="8"/>
        <v>2</v>
      </c>
      <c r="R26" s="18">
        <f t="shared" si="8"/>
        <v>2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2210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200</v>
      </c>
      <c r="L29" s="14">
        <f>G26+L26</f>
        <v>0</v>
      </c>
      <c r="M29" s="14">
        <f>O26</f>
        <v>200</v>
      </c>
      <c r="O29" s="20" t="s">
        <v>21</v>
      </c>
      <c r="P29" s="22">
        <f>IF(R26=0,0,R26/Q26)</f>
        <v>1</v>
      </c>
      <c r="S29" s="18"/>
      <c r="V29" s="18"/>
    </row>
    <row r="30" spans="1:25" x14ac:dyDescent="0.25">
      <c r="I30" s="51" t="s">
        <v>28</v>
      </c>
      <c r="J30" s="52"/>
      <c r="K30" s="53">
        <f>H26+M26</f>
        <v>410</v>
      </c>
      <c r="L30" s="53">
        <f>I26+N26</f>
        <v>0</v>
      </c>
      <c r="M30" s="53">
        <f>P26</f>
        <v>410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210</v>
      </c>
      <c r="L31" s="14">
        <f>L30-L29</f>
        <v>0</v>
      </c>
      <c r="M31" s="14">
        <f>M30-M29</f>
        <v>210</v>
      </c>
      <c r="S31" s="18"/>
      <c r="V31" s="18"/>
    </row>
    <row r="32" spans="1:25" x14ac:dyDescent="0.25">
      <c r="I32" s="97" t="s">
        <v>57</v>
      </c>
      <c r="J32" s="54"/>
      <c r="K32" s="55">
        <f>K31/MAX(1,K29)</f>
        <v>1.05</v>
      </c>
      <c r="L32" s="55">
        <f>L31/MAX(1,L29)</f>
        <v>0</v>
      </c>
      <c r="M32" s="55">
        <f>M31/MAX(1,M29)</f>
        <v>1.05</v>
      </c>
      <c r="O32" s="20" t="s">
        <v>63</v>
      </c>
      <c r="P32" s="12">
        <f>P28+P30</f>
        <v>2210</v>
      </c>
      <c r="S32" s="18"/>
      <c r="V32" s="18"/>
    </row>
    <row r="33" spans="2:25" x14ac:dyDescent="0.25">
      <c r="B33" s="8"/>
      <c r="C33" s="99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99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99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99"/>
      <c r="T85" s="2"/>
      <c r="U85" s="2"/>
      <c r="V85" s="18"/>
    </row>
    <row r="86" spans="19:22" s="65" customFormat="1" x14ac:dyDescent="0.25">
      <c r="S86" s="99"/>
      <c r="T86" s="2"/>
      <c r="U86" s="2"/>
      <c r="V86" s="18"/>
    </row>
    <row r="87" spans="19:22" s="65" customFormat="1" x14ac:dyDescent="0.25">
      <c r="S87" s="99"/>
      <c r="T87" s="2"/>
      <c r="U87" s="2"/>
      <c r="V87" s="18"/>
    </row>
    <row r="88" spans="19:22" s="65" customFormat="1" x14ac:dyDescent="0.25">
      <c r="S88" s="99"/>
      <c r="T88" s="2"/>
      <c r="U88" s="2"/>
      <c r="V88" s="18"/>
    </row>
    <row r="89" spans="19:22" s="65" customFormat="1" x14ac:dyDescent="0.25">
      <c r="S89" s="99"/>
      <c r="T89" s="2"/>
      <c r="U89" s="2"/>
      <c r="V89" s="18"/>
    </row>
    <row r="90" spans="19:22" s="65" customFormat="1" x14ac:dyDescent="0.25">
      <c r="S90" s="99"/>
      <c r="T90" s="2"/>
      <c r="U90" s="2"/>
      <c r="V90" s="18"/>
    </row>
    <row r="91" spans="19:22" s="65" customFormat="1" x14ac:dyDescent="0.25">
      <c r="S91" s="99"/>
      <c r="T91" s="2"/>
      <c r="U91" s="2"/>
      <c r="V91" s="18"/>
    </row>
    <row r="92" spans="19:22" s="65" customFormat="1" x14ac:dyDescent="0.25">
      <c r="S92" s="99"/>
      <c r="T92" s="2"/>
      <c r="U92" s="2"/>
      <c r="V92" s="18"/>
    </row>
    <row r="93" spans="19:22" s="65" customFormat="1" x14ac:dyDescent="0.25">
      <c r="S93" s="99"/>
      <c r="T93" s="2"/>
      <c r="U93" s="2"/>
      <c r="V93" s="18"/>
    </row>
    <row r="94" spans="19:22" s="65" customFormat="1" x14ac:dyDescent="0.25">
      <c r="S94" s="99"/>
      <c r="T94" s="2"/>
      <c r="U94" s="2"/>
      <c r="V94" s="18"/>
    </row>
    <row r="95" spans="19:22" s="65" customFormat="1" x14ac:dyDescent="0.25">
      <c r="S95" s="99"/>
      <c r="T95" s="2"/>
      <c r="U95" s="2"/>
      <c r="V95" s="18"/>
    </row>
    <row r="96" spans="19:22" s="65" customFormat="1" x14ac:dyDescent="0.25">
      <c r="S96" s="99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" priority="1" operator="lessThan">
      <formula>0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E1" sqref="E1:E1048576"/>
    </sheetView>
  </sheetViews>
  <sheetFormatPr defaultRowHeight="15" x14ac:dyDescent="0.25"/>
  <cols>
    <col min="1" max="1" width="7.7109375" style="71" customWidth="1"/>
    <col min="2" max="2" width="11.140625" style="65" customWidth="1"/>
    <col min="3" max="3" width="7.42578125" style="65" customWidth="1"/>
    <col min="4" max="4" width="7.140625" style="65" customWidth="1"/>
    <col min="5" max="5" width="8" style="7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7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/>
      <c r="U1" s="11"/>
      <c r="V1" s="28"/>
      <c r="W1" s="11"/>
    </row>
    <row r="2" spans="1:42" x14ac:dyDescent="0.25">
      <c r="V2" s="110" t="s">
        <v>24</v>
      </c>
      <c r="W2" s="110"/>
    </row>
    <row r="3" spans="1:42" s="5" customFormat="1" x14ac:dyDescent="0.25">
      <c r="A3" s="10" t="s">
        <v>11</v>
      </c>
      <c r="B3" s="29"/>
      <c r="C3" s="30"/>
      <c r="D3" s="10"/>
      <c r="E3" s="111" t="s">
        <v>13</v>
      </c>
      <c r="F3" s="112"/>
      <c r="G3" s="112"/>
      <c r="H3" s="112"/>
      <c r="I3" s="113"/>
      <c r="J3" s="114" t="s">
        <v>17</v>
      </c>
      <c r="K3" s="115"/>
      <c r="L3" s="115"/>
      <c r="M3" s="115"/>
      <c r="N3" s="116"/>
      <c r="O3" s="15" t="s">
        <v>18</v>
      </c>
      <c r="P3" s="31" t="s">
        <v>18</v>
      </c>
      <c r="Q3" s="32" t="s">
        <v>12</v>
      </c>
      <c r="R3" s="70" t="s">
        <v>12</v>
      </c>
      <c r="S3" s="117" t="s">
        <v>8</v>
      </c>
      <c r="T3" s="118"/>
      <c r="U3" s="119"/>
      <c r="V3" s="117" t="s">
        <v>25</v>
      </c>
      <c r="W3" s="119"/>
      <c r="X3" s="70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70" t="s">
        <v>29</v>
      </c>
      <c r="S4" s="10" t="s">
        <v>14</v>
      </c>
      <c r="T4" s="12" t="s">
        <v>6</v>
      </c>
      <c r="U4" s="12" t="s">
        <v>7</v>
      </c>
      <c r="V4" s="72" t="s">
        <v>14</v>
      </c>
      <c r="W4" s="12" t="s">
        <v>7</v>
      </c>
      <c r="X4" s="70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75" t="s">
        <v>9</v>
      </c>
      <c r="B5" s="8"/>
      <c r="C5" s="75"/>
      <c r="D5" s="18"/>
      <c r="E5" s="18"/>
      <c r="H5" s="2">
        <f t="shared" ref="H5" si="0">IF(E5=S5,F5/2*MIN(T5,42),0)*X5</f>
        <v>0</v>
      </c>
      <c r="I5" s="2">
        <f t="shared" ref="I5" si="1">IF(E5=S5,G5/2*MIN(U5,22),IF(E5=V5,G5/2*MIN(W5,22),0))*X5</f>
        <v>0</v>
      </c>
      <c r="J5" s="18"/>
      <c r="K5" s="14"/>
      <c r="M5" s="2">
        <f t="shared" ref="M5" si="2">IF(J5=S5,K5/2*MIN(T5,42),0)*X5</f>
        <v>0</v>
      </c>
      <c r="N5" s="2">
        <f t="shared" ref="N5" si="3">IF(J5=S5,L5/2*MIN(U5,22),IF(J5=V5,L5/2*MIN(W5,22),0))*X5</f>
        <v>0</v>
      </c>
      <c r="O5" s="16">
        <f t="shared" ref="O5" si="4">F5+G5+K5+L5</f>
        <v>0</v>
      </c>
      <c r="P5" s="2">
        <f t="shared" ref="P5" si="5">(H5+I5+M5+N5)</f>
        <v>0</v>
      </c>
      <c r="Q5" s="18">
        <f t="shared" ref="Q5" si="6">IF(B5&gt;1/1/2000,1,0)</f>
        <v>0</v>
      </c>
      <c r="R5" s="6">
        <f t="shared" ref="R5" si="7">IF(P5&gt;O5,1,0)</f>
        <v>0</v>
      </c>
      <c r="S5" s="18"/>
      <c r="V5" s="18"/>
      <c r="X5" s="46">
        <v>1</v>
      </c>
      <c r="Y5" s="41"/>
    </row>
    <row r="6" spans="1:42" x14ac:dyDescent="0.25">
      <c r="A6" s="71" t="s">
        <v>34</v>
      </c>
      <c r="B6" s="8"/>
      <c r="C6" s="71"/>
      <c r="D6" s="18"/>
      <c r="E6" s="18"/>
      <c r="H6" s="2">
        <f t="shared" ref="H6:H24" si="8">IF(E6=S6,F6/2*MIN(T6,42),0)*X6</f>
        <v>0</v>
      </c>
      <c r="I6" s="2">
        <f t="shared" ref="I6:I24" si="9">IF(E6=S6,G6/2*MIN(U6,22),IF(E6=V6,G6/2*MIN(W6,22),0))*X6</f>
        <v>0</v>
      </c>
      <c r="J6" s="18"/>
      <c r="K6" s="14"/>
      <c r="M6" s="2">
        <f t="shared" ref="M6:M24" si="10">IF(J6=S6,K6/2*MIN(T6,42),0)*X6</f>
        <v>0</v>
      </c>
      <c r="N6" s="2">
        <f t="shared" ref="N6:N24" si="11">IF(J6=S6,L6/2*MIN(U6,22),IF(J6=V6,L6/2*MIN(W6,22),0))*X6</f>
        <v>0</v>
      </c>
      <c r="O6" s="16">
        <f t="shared" ref="O6:O24" si="12">F6+G6+K6+L6</f>
        <v>0</v>
      </c>
      <c r="P6" s="2">
        <f t="shared" ref="P6:P24" si="13">(H6+I6+M6+N6)</f>
        <v>0</v>
      </c>
      <c r="Q6" s="18">
        <f t="shared" ref="Q6:Q24" si="14">IF(B6&gt;1/1/2000,1,0)</f>
        <v>0</v>
      </c>
      <c r="R6" s="6">
        <f t="shared" ref="R6:R24" si="15">IF(P6&gt;O6,1,0)</f>
        <v>0</v>
      </c>
      <c r="S6" s="18"/>
      <c r="V6" s="18"/>
      <c r="X6" s="46">
        <v>1</v>
      </c>
      <c r="Y6" s="41"/>
    </row>
    <row r="7" spans="1:42" x14ac:dyDescent="0.25">
      <c r="A7" s="71" t="s">
        <v>35</v>
      </c>
      <c r="B7" s="8"/>
      <c r="C7" s="71"/>
      <c r="D7" s="18"/>
      <c r="E7" s="18"/>
      <c r="H7" s="2">
        <f t="shared" si="8"/>
        <v>0</v>
      </c>
      <c r="I7" s="2">
        <f t="shared" si="9"/>
        <v>0</v>
      </c>
      <c r="J7" s="18"/>
      <c r="K7" s="14"/>
      <c r="M7" s="2">
        <f t="shared" si="10"/>
        <v>0</v>
      </c>
      <c r="N7" s="2">
        <f t="shared" si="11"/>
        <v>0</v>
      </c>
      <c r="O7" s="16">
        <f t="shared" si="12"/>
        <v>0</v>
      </c>
      <c r="P7" s="2">
        <f t="shared" si="13"/>
        <v>0</v>
      </c>
      <c r="Q7" s="18">
        <f t="shared" si="14"/>
        <v>0</v>
      </c>
      <c r="R7" s="6">
        <f t="shared" si="15"/>
        <v>0</v>
      </c>
      <c r="S7" s="18"/>
      <c r="V7" s="18"/>
      <c r="X7" s="46">
        <v>1</v>
      </c>
      <c r="Y7" s="41"/>
    </row>
    <row r="8" spans="1:42" x14ac:dyDescent="0.25">
      <c r="A8" s="71" t="s">
        <v>36</v>
      </c>
      <c r="B8" s="8"/>
      <c r="C8" s="71"/>
      <c r="D8" s="18"/>
      <c r="E8" s="18"/>
      <c r="H8" s="2">
        <f t="shared" si="8"/>
        <v>0</v>
      </c>
      <c r="I8" s="2">
        <f t="shared" si="9"/>
        <v>0</v>
      </c>
      <c r="J8" s="18"/>
      <c r="K8" s="14"/>
      <c r="M8" s="2">
        <f t="shared" si="10"/>
        <v>0</v>
      </c>
      <c r="N8" s="2">
        <f t="shared" si="11"/>
        <v>0</v>
      </c>
      <c r="O8" s="16">
        <f t="shared" si="12"/>
        <v>0</v>
      </c>
      <c r="P8" s="2">
        <f t="shared" si="13"/>
        <v>0</v>
      </c>
      <c r="Q8" s="18">
        <f t="shared" si="14"/>
        <v>0</v>
      </c>
      <c r="R8" s="6">
        <f t="shared" si="15"/>
        <v>0</v>
      </c>
      <c r="S8" s="18"/>
      <c r="V8" s="18"/>
      <c r="X8" s="46">
        <v>1</v>
      </c>
      <c r="Y8" s="41"/>
    </row>
    <row r="9" spans="1:42" x14ac:dyDescent="0.25">
      <c r="A9" s="71" t="s">
        <v>37</v>
      </c>
      <c r="B9" s="8"/>
      <c r="C9" s="71"/>
      <c r="D9" s="18"/>
      <c r="E9" s="18"/>
      <c r="H9" s="2">
        <f t="shared" si="8"/>
        <v>0</v>
      </c>
      <c r="I9" s="2">
        <f t="shared" si="9"/>
        <v>0</v>
      </c>
      <c r="J9" s="18"/>
      <c r="K9" s="14"/>
      <c r="M9" s="2">
        <f t="shared" si="10"/>
        <v>0</v>
      </c>
      <c r="N9" s="2">
        <f t="shared" si="11"/>
        <v>0</v>
      </c>
      <c r="O9" s="16">
        <f t="shared" si="12"/>
        <v>0</v>
      </c>
      <c r="P9" s="2">
        <f t="shared" si="13"/>
        <v>0</v>
      </c>
      <c r="Q9" s="18">
        <f t="shared" si="14"/>
        <v>0</v>
      </c>
      <c r="R9" s="6">
        <f t="shared" si="15"/>
        <v>0</v>
      </c>
      <c r="S9" s="18"/>
      <c r="V9" s="18"/>
      <c r="X9" s="46">
        <v>1</v>
      </c>
      <c r="Y9" s="41"/>
    </row>
    <row r="10" spans="1:42" x14ac:dyDescent="0.25">
      <c r="A10" s="71" t="s">
        <v>38</v>
      </c>
      <c r="B10" s="8"/>
      <c r="C10" s="71"/>
      <c r="D10" s="18"/>
      <c r="E10" s="18"/>
      <c r="H10" s="2">
        <f t="shared" si="8"/>
        <v>0</v>
      </c>
      <c r="I10" s="2">
        <f t="shared" si="9"/>
        <v>0</v>
      </c>
      <c r="J10" s="18"/>
      <c r="K10" s="14"/>
      <c r="M10" s="2">
        <f t="shared" si="10"/>
        <v>0</v>
      </c>
      <c r="N10" s="2">
        <f t="shared" si="11"/>
        <v>0</v>
      </c>
      <c r="O10" s="16">
        <f t="shared" si="12"/>
        <v>0</v>
      </c>
      <c r="P10" s="2">
        <f t="shared" si="13"/>
        <v>0</v>
      </c>
      <c r="Q10" s="18">
        <f t="shared" si="14"/>
        <v>0</v>
      </c>
      <c r="R10" s="6">
        <f t="shared" si="15"/>
        <v>0</v>
      </c>
      <c r="S10" s="18"/>
      <c r="V10" s="18"/>
      <c r="X10" s="46">
        <v>1</v>
      </c>
      <c r="Y10" s="41"/>
    </row>
    <row r="11" spans="1:42" x14ac:dyDescent="0.25">
      <c r="A11" s="71" t="s">
        <v>39</v>
      </c>
      <c r="B11" s="8"/>
      <c r="C11" s="71"/>
      <c r="D11" s="18"/>
      <c r="E11" s="18"/>
      <c r="H11" s="2">
        <f t="shared" si="8"/>
        <v>0</v>
      </c>
      <c r="I11" s="2">
        <f t="shared" si="9"/>
        <v>0</v>
      </c>
      <c r="J11" s="18"/>
      <c r="K11" s="14"/>
      <c r="M11" s="2">
        <f t="shared" si="10"/>
        <v>0</v>
      </c>
      <c r="N11" s="2">
        <f t="shared" si="11"/>
        <v>0</v>
      </c>
      <c r="O11" s="16">
        <f t="shared" si="12"/>
        <v>0</v>
      </c>
      <c r="P11" s="2">
        <f t="shared" si="13"/>
        <v>0</v>
      </c>
      <c r="Q11" s="18">
        <f t="shared" si="14"/>
        <v>0</v>
      </c>
      <c r="R11" s="6">
        <f t="shared" si="15"/>
        <v>0</v>
      </c>
      <c r="S11" s="18"/>
      <c r="V11" s="18"/>
      <c r="X11" s="46">
        <v>1</v>
      </c>
      <c r="Y11" s="41"/>
    </row>
    <row r="12" spans="1:42" x14ac:dyDescent="0.25">
      <c r="A12" s="71" t="s">
        <v>40</v>
      </c>
      <c r="B12" s="8"/>
      <c r="C12" s="71"/>
      <c r="D12" s="18"/>
      <c r="E12" s="18"/>
      <c r="H12" s="2">
        <f t="shared" si="8"/>
        <v>0</v>
      </c>
      <c r="I12" s="2">
        <f t="shared" si="9"/>
        <v>0</v>
      </c>
      <c r="J12" s="18"/>
      <c r="K12" s="14"/>
      <c r="M12" s="2">
        <f t="shared" si="10"/>
        <v>0</v>
      </c>
      <c r="N12" s="2">
        <f t="shared" si="11"/>
        <v>0</v>
      </c>
      <c r="O12" s="16">
        <f t="shared" si="12"/>
        <v>0</v>
      </c>
      <c r="P12" s="2">
        <f t="shared" si="13"/>
        <v>0</v>
      </c>
      <c r="Q12" s="18">
        <f t="shared" si="14"/>
        <v>0</v>
      </c>
      <c r="R12" s="6">
        <f t="shared" si="15"/>
        <v>0</v>
      </c>
      <c r="S12" s="18"/>
      <c r="V12" s="18"/>
      <c r="X12" s="46">
        <v>1</v>
      </c>
      <c r="Y12" s="41"/>
    </row>
    <row r="13" spans="1:42" x14ac:dyDescent="0.25">
      <c r="A13" s="71" t="s">
        <v>41</v>
      </c>
      <c r="B13" s="8"/>
      <c r="C13" s="71"/>
      <c r="D13" s="18"/>
      <c r="E13" s="18"/>
      <c r="H13" s="2">
        <f t="shared" si="8"/>
        <v>0</v>
      </c>
      <c r="I13" s="2">
        <f t="shared" si="9"/>
        <v>0</v>
      </c>
      <c r="J13" s="18"/>
      <c r="K13" s="14"/>
      <c r="M13" s="2">
        <f t="shared" si="10"/>
        <v>0</v>
      </c>
      <c r="N13" s="2">
        <f t="shared" si="11"/>
        <v>0</v>
      </c>
      <c r="O13" s="16">
        <f t="shared" si="12"/>
        <v>0</v>
      </c>
      <c r="P13" s="2">
        <f t="shared" si="13"/>
        <v>0</v>
      </c>
      <c r="Q13" s="18">
        <f t="shared" si="14"/>
        <v>0</v>
      </c>
      <c r="R13" s="6">
        <f t="shared" si="15"/>
        <v>0</v>
      </c>
      <c r="S13" s="18"/>
      <c r="V13" s="18"/>
      <c r="X13" s="46">
        <v>1</v>
      </c>
      <c r="Y13" s="41"/>
    </row>
    <row r="14" spans="1:42" x14ac:dyDescent="0.25">
      <c r="A14" s="71" t="s">
        <v>42</v>
      </c>
      <c r="B14" s="8"/>
      <c r="C14" s="71"/>
      <c r="D14" s="18"/>
      <c r="E14" s="18"/>
      <c r="H14" s="2">
        <f t="shared" si="8"/>
        <v>0</v>
      </c>
      <c r="I14" s="2">
        <f t="shared" si="9"/>
        <v>0</v>
      </c>
      <c r="J14" s="18"/>
      <c r="K14" s="14"/>
      <c r="M14" s="2">
        <f t="shared" si="10"/>
        <v>0</v>
      </c>
      <c r="N14" s="2">
        <f t="shared" si="11"/>
        <v>0</v>
      </c>
      <c r="O14" s="16">
        <f t="shared" si="12"/>
        <v>0</v>
      </c>
      <c r="P14" s="2">
        <f t="shared" si="13"/>
        <v>0</v>
      </c>
      <c r="Q14" s="18">
        <f t="shared" si="14"/>
        <v>0</v>
      </c>
      <c r="R14" s="6">
        <f t="shared" si="15"/>
        <v>0</v>
      </c>
      <c r="S14" s="18"/>
      <c r="V14" s="18"/>
      <c r="X14" s="46">
        <v>1</v>
      </c>
      <c r="Y14" s="41"/>
    </row>
    <row r="15" spans="1:42" x14ac:dyDescent="0.25">
      <c r="A15" s="71" t="s">
        <v>43</v>
      </c>
      <c r="B15" s="8"/>
      <c r="C15" s="71"/>
      <c r="D15" s="18"/>
      <c r="E15" s="18"/>
      <c r="H15" s="2">
        <f t="shared" si="8"/>
        <v>0</v>
      </c>
      <c r="I15" s="2">
        <f t="shared" si="9"/>
        <v>0</v>
      </c>
      <c r="J15" s="18"/>
      <c r="K15" s="14"/>
      <c r="M15" s="2">
        <f t="shared" si="10"/>
        <v>0</v>
      </c>
      <c r="N15" s="2">
        <f t="shared" si="11"/>
        <v>0</v>
      </c>
      <c r="O15" s="16">
        <f t="shared" si="12"/>
        <v>0</v>
      </c>
      <c r="P15" s="2">
        <f t="shared" si="13"/>
        <v>0</v>
      </c>
      <c r="Q15" s="18">
        <f t="shared" si="14"/>
        <v>0</v>
      </c>
      <c r="R15" s="6">
        <f t="shared" si="15"/>
        <v>0</v>
      </c>
      <c r="S15" s="18"/>
      <c r="V15" s="18"/>
      <c r="X15" s="46">
        <v>1</v>
      </c>
      <c r="Y15" s="41"/>
    </row>
    <row r="16" spans="1:42" x14ac:dyDescent="0.25">
      <c r="A16" s="71" t="s">
        <v>44</v>
      </c>
      <c r="B16" s="8"/>
      <c r="C16" s="71"/>
      <c r="D16" s="18"/>
      <c r="E16" s="18"/>
      <c r="H16" s="2">
        <f t="shared" si="8"/>
        <v>0</v>
      </c>
      <c r="I16" s="2">
        <f t="shared" si="9"/>
        <v>0</v>
      </c>
      <c r="J16" s="18"/>
      <c r="K16" s="14"/>
      <c r="M16" s="2">
        <f t="shared" si="10"/>
        <v>0</v>
      </c>
      <c r="N16" s="2">
        <f t="shared" si="11"/>
        <v>0</v>
      </c>
      <c r="O16" s="16">
        <f t="shared" si="12"/>
        <v>0</v>
      </c>
      <c r="P16" s="2">
        <f t="shared" si="13"/>
        <v>0</v>
      </c>
      <c r="Q16" s="18">
        <f t="shared" si="14"/>
        <v>0</v>
      </c>
      <c r="R16" s="6">
        <f t="shared" si="15"/>
        <v>0</v>
      </c>
      <c r="S16" s="18"/>
      <c r="V16" s="18"/>
      <c r="X16" s="46">
        <v>1</v>
      </c>
      <c r="Y16" s="41"/>
    </row>
    <row r="17" spans="1:25" x14ac:dyDescent="0.25">
      <c r="A17" s="71" t="s">
        <v>45</v>
      </c>
      <c r="B17" s="8"/>
      <c r="C17" s="71"/>
      <c r="D17" s="18"/>
      <c r="E17" s="18"/>
      <c r="H17" s="2">
        <f t="shared" si="8"/>
        <v>0</v>
      </c>
      <c r="I17" s="2">
        <f t="shared" si="9"/>
        <v>0</v>
      </c>
      <c r="J17" s="18"/>
      <c r="K17" s="14"/>
      <c r="M17" s="2">
        <f t="shared" si="10"/>
        <v>0</v>
      </c>
      <c r="N17" s="2">
        <f t="shared" si="11"/>
        <v>0</v>
      </c>
      <c r="O17" s="16">
        <f t="shared" si="12"/>
        <v>0</v>
      </c>
      <c r="P17" s="2">
        <f t="shared" si="13"/>
        <v>0</v>
      </c>
      <c r="Q17" s="18">
        <f t="shared" si="14"/>
        <v>0</v>
      </c>
      <c r="R17" s="6">
        <f t="shared" si="15"/>
        <v>0</v>
      </c>
      <c r="S17" s="18"/>
      <c r="V17" s="18"/>
      <c r="X17" s="46">
        <v>1</v>
      </c>
      <c r="Y17" s="41"/>
    </row>
    <row r="18" spans="1:25" x14ac:dyDescent="0.25">
      <c r="A18" s="71" t="s">
        <v>46</v>
      </c>
      <c r="B18" s="8"/>
      <c r="C18" s="71"/>
      <c r="D18" s="18"/>
      <c r="E18" s="18"/>
      <c r="H18" s="2">
        <f t="shared" si="8"/>
        <v>0</v>
      </c>
      <c r="I18" s="2">
        <f t="shared" si="9"/>
        <v>0</v>
      </c>
      <c r="J18" s="18"/>
      <c r="K18" s="14"/>
      <c r="M18" s="2">
        <f t="shared" si="10"/>
        <v>0</v>
      </c>
      <c r="N18" s="2">
        <f t="shared" si="11"/>
        <v>0</v>
      </c>
      <c r="O18" s="16">
        <f t="shared" si="12"/>
        <v>0</v>
      </c>
      <c r="P18" s="2">
        <f t="shared" si="13"/>
        <v>0</v>
      </c>
      <c r="Q18" s="18">
        <f t="shared" si="14"/>
        <v>0</v>
      </c>
      <c r="R18" s="6">
        <f t="shared" si="15"/>
        <v>0</v>
      </c>
      <c r="S18" s="18"/>
      <c r="V18" s="18"/>
      <c r="X18" s="46">
        <v>1</v>
      </c>
      <c r="Y18" s="41"/>
    </row>
    <row r="19" spans="1:25" x14ac:dyDescent="0.25">
      <c r="A19" s="71" t="s">
        <v>47</v>
      </c>
      <c r="B19" s="8"/>
      <c r="C19" s="71"/>
      <c r="D19" s="18"/>
      <c r="E19" s="18"/>
      <c r="H19" s="2">
        <f t="shared" si="8"/>
        <v>0</v>
      </c>
      <c r="I19" s="2">
        <f t="shared" si="9"/>
        <v>0</v>
      </c>
      <c r="J19" s="18"/>
      <c r="K19" s="14"/>
      <c r="M19" s="2">
        <f t="shared" si="10"/>
        <v>0</v>
      </c>
      <c r="N19" s="2">
        <f t="shared" si="11"/>
        <v>0</v>
      </c>
      <c r="O19" s="16">
        <f t="shared" si="12"/>
        <v>0</v>
      </c>
      <c r="P19" s="2">
        <f t="shared" si="13"/>
        <v>0</v>
      </c>
      <c r="Q19" s="18">
        <f t="shared" si="14"/>
        <v>0</v>
      </c>
      <c r="R19" s="6">
        <f t="shared" si="15"/>
        <v>0</v>
      </c>
      <c r="S19" s="18"/>
      <c r="V19" s="18"/>
      <c r="X19" s="46">
        <v>1</v>
      </c>
      <c r="Y19" s="41"/>
    </row>
    <row r="20" spans="1:25" x14ac:dyDescent="0.25">
      <c r="A20" s="71" t="s">
        <v>48</v>
      </c>
      <c r="B20" s="8"/>
      <c r="C20" s="71"/>
      <c r="D20" s="18"/>
      <c r="E20" s="18"/>
      <c r="H20" s="2">
        <f t="shared" si="8"/>
        <v>0</v>
      </c>
      <c r="I20" s="2">
        <f t="shared" si="9"/>
        <v>0</v>
      </c>
      <c r="J20" s="18"/>
      <c r="K20" s="14"/>
      <c r="M20" s="2">
        <f t="shared" si="10"/>
        <v>0</v>
      </c>
      <c r="N20" s="2">
        <f t="shared" si="11"/>
        <v>0</v>
      </c>
      <c r="O20" s="16">
        <f t="shared" si="12"/>
        <v>0</v>
      </c>
      <c r="P20" s="2">
        <f t="shared" si="13"/>
        <v>0</v>
      </c>
      <c r="Q20" s="18">
        <f t="shared" si="14"/>
        <v>0</v>
      </c>
      <c r="R20" s="6">
        <f t="shared" si="15"/>
        <v>0</v>
      </c>
      <c r="S20" s="18"/>
      <c r="V20" s="18"/>
      <c r="X20" s="46">
        <v>1</v>
      </c>
      <c r="Y20" s="41"/>
    </row>
    <row r="21" spans="1:25" x14ac:dyDescent="0.25">
      <c r="A21" s="71" t="s">
        <v>49</v>
      </c>
      <c r="B21" s="8"/>
      <c r="C21" s="71"/>
      <c r="D21" s="18"/>
      <c r="E21" s="18"/>
      <c r="H21" s="2">
        <f t="shared" si="8"/>
        <v>0</v>
      </c>
      <c r="I21" s="2">
        <f t="shared" si="9"/>
        <v>0</v>
      </c>
      <c r="J21" s="18"/>
      <c r="K21" s="14"/>
      <c r="M21" s="2">
        <f t="shared" si="10"/>
        <v>0</v>
      </c>
      <c r="N21" s="2">
        <f t="shared" si="11"/>
        <v>0</v>
      </c>
      <c r="O21" s="16">
        <f t="shared" si="12"/>
        <v>0</v>
      </c>
      <c r="P21" s="2">
        <f t="shared" si="13"/>
        <v>0</v>
      </c>
      <c r="Q21" s="18">
        <f t="shared" si="14"/>
        <v>0</v>
      </c>
      <c r="R21" s="6">
        <f t="shared" si="15"/>
        <v>0</v>
      </c>
      <c r="S21" s="18"/>
      <c r="V21" s="18"/>
      <c r="X21" s="46">
        <v>1</v>
      </c>
      <c r="Y21" s="41"/>
    </row>
    <row r="22" spans="1:25" x14ac:dyDescent="0.25">
      <c r="A22" s="71" t="s">
        <v>50</v>
      </c>
      <c r="B22" s="8"/>
      <c r="C22" s="71"/>
      <c r="D22" s="18"/>
      <c r="E22" s="18"/>
      <c r="H22" s="2">
        <f t="shared" si="8"/>
        <v>0</v>
      </c>
      <c r="I22" s="2">
        <f t="shared" si="9"/>
        <v>0</v>
      </c>
      <c r="J22" s="18"/>
      <c r="K22" s="14"/>
      <c r="M22" s="2">
        <f t="shared" si="10"/>
        <v>0</v>
      </c>
      <c r="N22" s="2">
        <f t="shared" si="11"/>
        <v>0</v>
      </c>
      <c r="O22" s="16">
        <f t="shared" si="12"/>
        <v>0</v>
      </c>
      <c r="P22" s="2">
        <f t="shared" si="13"/>
        <v>0</v>
      </c>
      <c r="Q22" s="18">
        <f t="shared" si="14"/>
        <v>0</v>
      </c>
      <c r="R22" s="6">
        <f t="shared" si="15"/>
        <v>0</v>
      </c>
      <c r="S22" s="18"/>
      <c r="V22" s="18"/>
      <c r="X22" s="46">
        <v>1</v>
      </c>
      <c r="Y22" s="41"/>
    </row>
    <row r="23" spans="1:25" x14ac:dyDescent="0.25">
      <c r="A23" s="71" t="s">
        <v>51</v>
      </c>
      <c r="B23" s="8"/>
      <c r="C23" s="71"/>
      <c r="D23" s="18"/>
      <c r="E23" s="18"/>
      <c r="H23" s="2">
        <f t="shared" si="8"/>
        <v>0</v>
      </c>
      <c r="I23" s="2">
        <f t="shared" si="9"/>
        <v>0</v>
      </c>
      <c r="J23" s="18"/>
      <c r="K23" s="14"/>
      <c r="M23" s="2">
        <f t="shared" si="10"/>
        <v>0</v>
      </c>
      <c r="N23" s="2">
        <f t="shared" si="11"/>
        <v>0</v>
      </c>
      <c r="O23" s="16">
        <f t="shared" si="12"/>
        <v>0</v>
      </c>
      <c r="P23" s="2">
        <f t="shared" si="13"/>
        <v>0</v>
      </c>
      <c r="Q23" s="18">
        <f t="shared" si="14"/>
        <v>0</v>
      </c>
      <c r="R23" s="6">
        <f t="shared" si="15"/>
        <v>0</v>
      </c>
      <c r="S23" s="18"/>
      <c r="V23" s="18"/>
      <c r="X23" s="46">
        <v>1</v>
      </c>
      <c r="Y23" s="41"/>
    </row>
    <row r="24" spans="1:25" x14ac:dyDescent="0.25">
      <c r="A24" s="71" t="s">
        <v>52</v>
      </c>
      <c r="B24" s="8"/>
      <c r="C24" s="71"/>
      <c r="D24" s="18"/>
      <c r="E24" s="18"/>
      <c r="H24" s="2">
        <f t="shared" si="8"/>
        <v>0</v>
      </c>
      <c r="I24" s="2">
        <f t="shared" si="9"/>
        <v>0</v>
      </c>
      <c r="J24" s="18"/>
      <c r="K24" s="14"/>
      <c r="M24" s="2">
        <f t="shared" si="10"/>
        <v>0</v>
      </c>
      <c r="N24" s="2">
        <f t="shared" si="11"/>
        <v>0</v>
      </c>
      <c r="O24" s="16">
        <f t="shared" si="12"/>
        <v>0</v>
      </c>
      <c r="P24" s="2">
        <f t="shared" si="13"/>
        <v>0</v>
      </c>
      <c r="Q24" s="18">
        <f t="shared" si="14"/>
        <v>0</v>
      </c>
      <c r="R24" s="6">
        <f t="shared" si="15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16">SUM(K5:K25)</f>
        <v>0</v>
      </c>
      <c r="L26" s="14">
        <f t="shared" si="16"/>
        <v>0</v>
      </c>
      <c r="M26" s="14">
        <f t="shared" si="16"/>
        <v>0</v>
      </c>
      <c r="N26" s="14">
        <f t="shared" si="16"/>
        <v>0</v>
      </c>
      <c r="O26" s="16">
        <f t="shared" si="16"/>
        <v>0</v>
      </c>
      <c r="P26" s="2">
        <f t="shared" si="16"/>
        <v>0</v>
      </c>
      <c r="Q26" s="18">
        <f t="shared" si="16"/>
        <v>0</v>
      </c>
      <c r="R26" s="18">
        <f t="shared" si="16"/>
        <v>0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2000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0</v>
      </c>
      <c r="L29" s="14">
        <f>G26+L26</f>
        <v>0</v>
      </c>
      <c r="M29" s="14">
        <f>O26</f>
        <v>0</v>
      </c>
      <c r="O29" s="20" t="s">
        <v>21</v>
      </c>
      <c r="P29" s="22">
        <f>IF(R26=0,0,R26/Q26)</f>
        <v>0</v>
      </c>
      <c r="S29" s="18"/>
      <c r="V29" s="18"/>
    </row>
    <row r="30" spans="1:25" x14ac:dyDescent="0.25">
      <c r="I30" s="51" t="s">
        <v>28</v>
      </c>
      <c r="J30" s="52"/>
      <c r="K30" s="53">
        <f>H26+M26</f>
        <v>0</v>
      </c>
      <c r="L30" s="53">
        <f>I26+N26</f>
        <v>0</v>
      </c>
      <c r="M30" s="53">
        <f>P26</f>
        <v>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09"/>
      <c r="B31" s="109"/>
      <c r="I31" s="65" t="s">
        <v>56</v>
      </c>
      <c r="K31" s="14">
        <f>K30-K29</f>
        <v>0</v>
      </c>
      <c r="L31" s="14">
        <f>L30-L29</f>
        <v>0</v>
      </c>
      <c r="M31" s="14">
        <f>M30-M29</f>
        <v>0</v>
      </c>
      <c r="S31" s="18"/>
      <c r="V31" s="18"/>
    </row>
    <row r="32" spans="1:25" x14ac:dyDescent="0.25">
      <c r="I32" s="69" t="s">
        <v>57</v>
      </c>
      <c r="J32" s="54"/>
      <c r="K32" s="55">
        <f>K31/MAX(1,K29)</f>
        <v>0</v>
      </c>
      <c r="L32" s="55">
        <f>L31/MAX(1,L29)</f>
        <v>0</v>
      </c>
      <c r="M32" s="55">
        <f>M31/MAX(1,M29)</f>
        <v>0</v>
      </c>
      <c r="O32" s="20" t="s">
        <v>63</v>
      </c>
      <c r="P32" s="12">
        <f>P28+P30</f>
        <v>2000</v>
      </c>
      <c r="S32" s="18"/>
      <c r="V32" s="18"/>
    </row>
    <row r="33" spans="2:25" x14ac:dyDescent="0.25">
      <c r="B33" s="8"/>
      <c r="C33" s="71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71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71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71"/>
      <c r="T85" s="2"/>
      <c r="U85" s="2"/>
      <c r="V85" s="18"/>
    </row>
    <row r="86" spans="19:22" s="65" customFormat="1" x14ac:dyDescent="0.25">
      <c r="S86" s="71"/>
      <c r="T86" s="2"/>
      <c r="U86" s="2"/>
      <c r="V86" s="18"/>
    </row>
    <row r="87" spans="19:22" s="65" customFormat="1" x14ac:dyDescent="0.25">
      <c r="S87" s="71"/>
      <c r="T87" s="2"/>
      <c r="U87" s="2"/>
      <c r="V87" s="18"/>
    </row>
    <row r="88" spans="19:22" s="65" customFormat="1" x14ac:dyDescent="0.25">
      <c r="S88" s="71"/>
      <c r="T88" s="2"/>
      <c r="U88" s="2"/>
      <c r="V88" s="18"/>
    </row>
    <row r="89" spans="19:22" s="65" customFormat="1" x14ac:dyDescent="0.25">
      <c r="S89" s="71"/>
      <c r="T89" s="2"/>
      <c r="U89" s="2"/>
      <c r="V89" s="18"/>
    </row>
    <row r="90" spans="19:22" s="65" customFormat="1" x14ac:dyDescent="0.25">
      <c r="S90" s="71"/>
      <c r="T90" s="2"/>
      <c r="U90" s="2"/>
      <c r="V90" s="18"/>
    </row>
    <row r="91" spans="19:22" s="65" customFormat="1" x14ac:dyDescent="0.25">
      <c r="S91" s="71"/>
      <c r="T91" s="2"/>
      <c r="U91" s="2"/>
      <c r="V91" s="18"/>
    </row>
    <row r="92" spans="19:22" s="65" customFormat="1" x14ac:dyDescent="0.25">
      <c r="S92" s="71"/>
      <c r="T92" s="2"/>
      <c r="U92" s="2"/>
      <c r="V92" s="18"/>
    </row>
    <row r="93" spans="19:22" s="65" customFormat="1" x14ac:dyDescent="0.25">
      <c r="S93" s="71"/>
      <c r="T93" s="2"/>
      <c r="U93" s="2"/>
      <c r="V93" s="18"/>
    </row>
    <row r="94" spans="19:22" s="65" customFormat="1" x14ac:dyDescent="0.25">
      <c r="S94" s="71"/>
      <c r="T94" s="2"/>
      <c r="U94" s="2"/>
      <c r="V94" s="18"/>
    </row>
    <row r="95" spans="19:22" s="65" customFormat="1" x14ac:dyDescent="0.25">
      <c r="S95" s="71"/>
      <c r="T95" s="2"/>
      <c r="U95" s="2"/>
      <c r="V95" s="18"/>
    </row>
    <row r="96" spans="19:22" s="65" customFormat="1" x14ac:dyDescent="0.25">
      <c r="S96" s="71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0" priority="4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Player Summary</vt:lpstr>
      <vt:lpstr>Rmath</vt:lpstr>
      <vt:lpstr>Chuckg</vt:lpstr>
      <vt:lpstr>BillV</vt:lpstr>
      <vt:lpstr>TedCraven</vt:lpstr>
      <vt:lpstr>BarbCraven</vt:lpstr>
      <vt:lpstr>PKTruckdriver</vt:lpstr>
      <vt:lpstr>5Chalky5</vt:lpstr>
      <vt:lpstr>Noddub62</vt:lpstr>
      <vt:lpstr>gfnut</vt:lpstr>
      <vt:lpstr>Midland333</vt:lpstr>
      <vt:lpstr>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2012-11-04T18:32:36Z</dcterms:modified>
</cp:coreProperties>
</file>