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dssDev 11.5\Bill Lyster Stuff\"/>
    </mc:Choice>
  </mc:AlternateContent>
  <bookViews>
    <workbookView xWindow="0" yWindow="0" windowWidth="28800" windowHeight="12210"/>
  </bookViews>
  <sheets>
    <sheet name="SUMMARY OF COMBINED INFO" sheetId="1" r:id="rId1"/>
  </sheets>
  <calcPr calcId="171027"/>
</workbook>
</file>

<file path=xl/calcChain.xml><?xml version="1.0" encoding="utf-8"?>
<calcChain xmlns="http://schemas.openxmlformats.org/spreadsheetml/2006/main">
  <c r="Y68" i="1" l="1"/>
  <c r="T68" i="1"/>
  <c r="O68" i="1"/>
  <c r="J68" i="1"/>
  <c r="E68" i="1"/>
  <c r="Y67" i="1"/>
  <c r="T67" i="1"/>
  <c r="O67" i="1"/>
  <c r="J67" i="1"/>
  <c r="E67" i="1"/>
  <c r="Y66" i="1"/>
  <c r="T66" i="1"/>
  <c r="O66" i="1"/>
  <c r="J66" i="1"/>
  <c r="E66" i="1"/>
  <c r="Z62" i="1"/>
  <c r="X62" i="1"/>
  <c r="S62" i="1"/>
  <c r="N62" i="1"/>
  <c r="L62" i="1"/>
  <c r="K62" i="1"/>
  <c r="I62" i="1"/>
  <c r="D62" i="1"/>
  <c r="Y61" i="1"/>
  <c r="T61" i="1"/>
  <c r="O61" i="1"/>
  <c r="J61" i="1"/>
  <c r="E61" i="1"/>
  <c r="Y60" i="1"/>
  <c r="T60" i="1"/>
  <c r="O60" i="1"/>
  <c r="J60" i="1"/>
  <c r="E60" i="1"/>
  <c r="Y59" i="1"/>
  <c r="T59" i="1"/>
  <c r="O59" i="1"/>
  <c r="J59" i="1"/>
  <c r="E59" i="1"/>
  <c r="Y54" i="1"/>
  <c r="T54" i="1"/>
  <c r="O54" i="1"/>
  <c r="J54" i="1"/>
  <c r="E54" i="1"/>
  <c r="AA53" i="1"/>
  <c r="Z53" i="1"/>
  <c r="X53" i="1"/>
  <c r="U53" i="1"/>
  <c r="S53" i="1"/>
  <c r="V53" i="1" s="1"/>
  <c r="P53" i="1"/>
  <c r="N53" i="1"/>
  <c r="I53" i="1"/>
  <c r="G53" i="1"/>
  <c r="F53" i="1"/>
  <c r="D53" i="1"/>
  <c r="Y52" i="1"/>
  <c r="T52" i="1"/>
  <c r="O52" i="1"/>
  <c r="J52" i="1"/>
  <c r="E52" i="1"/>
  <c r="Y51" i="1"/>
  <c r="T51" i="1"/>
  <c r="O51" i="1"/>
  <c r="J51" i="1"/>
  <c r="E51" i="1"/>
  <c r="Y50" i="1"/>
  <c r="T50" i="1"/>
  <c r="O50" i="1"/>
  <c r="J50" i="1"/>
  <c r="E50" i="1"/>
  <c r="Y49" i="1"/>
  <c r="T49" i="1"/>
  <c r="O49" i="1"/>
  <c r="J49" i="1"/>
  <c r="E49" i="1"/>
  <c r="Y45" i="1"/>
  <c r="T45" i="1"/>
  <c r="O45" i="1"/>
  <c r="J45" i="1"/>
  <c r="E45" i="1"/>
  <c r="Z44" i="1"/>
  <c r="X44" i="1"/>
  <c r="S44" i="1"/>
  <c r="U44" i="1" s="1"/>
  <c r="V44" i="1" s="1"/>
  <c r="P44" i="1"/>
  <c r="N44" i="1"/>
  <c r="I44" i="1"/>
  <c r="D44" i="1"/>
  <c r="F44" i="1" s="1"/>
  <c r="G44" i="1" s="1"/>
  <c r="Y43" i="1"/>
  <c r="T43" i="1"/>
  <c r="O43" i="1"/>
  <c r="J43" i="1"/>
  <c r="E43" i="1"/>
  <c r="Y42" i="1"/>
  <c r="T42" i="1"/>
  <c r="O42" i="1"/>
  <c r="J42" i="1"/>
  <c r="E42" i="1"/>
  <c r="Y41" i="1"/>
  <c r="T41" i="1"/>
  <c r="O41" i="1"/>
  <c r="J41" i="1"/>
  <c r="E41" i="1"/>
  <c r="Y40" i="1"/>
  <c r="T40" i="1"/>
  <c r="O40" i="1"/>
  <c r="J40" i="1"/>
  <c r="E40" i="1"/>
  <c r="Y36" i="1"/>
  <c r="T36" i="1"/>
  <c r="O36" i="1"/>
  <c r="J36" i="1"/>
  <c r="E36" i="1"/>
  <c r="Z35" i="1"/>
  <c r="X35" i="1"/>
  <c r="S35" i="1"/>
  <c r="U35" i="1" s="1"/>
  <c r="V35" i="1" s="1"/>
  <c r="P35" i="1"/>
  <c r="N35" i="1"/>
  <c r="I35" i="1"/>
  <c r="D35" i="1"/>
  <c r="F35" i="1" s="1"/>
  <c r="G35" i="1" s="1"/>
  <c r="Y34" i="1"/>
  <c r="T34" i="1"/>
  <c r="O34" i="1"/>
  <c r="J34" i="1"/>
  <c r="E34" i="1"/>
  <c r="Y33" i="1"/>
  <c r="T33" i="1"/>
  <c r="O33" i="1"/>
  <c r="J33" i="1"/>
  <c r="E33" i="1"/>
  <c r="Y32" i="1"/>
  <c r="T32" i="1"/>
  <c r="O32" i="1"/>
  <c r="J32" i="1"/>
  <c r="E32" i="1"/>
  <c r="Y28" i="1"/>
  <c r="T28" i="1"/>
  <c r="O28" i="1"/>
  <c r="J28" i="1"/>
  <c r="E28" i="1"/>
  <c r="Y27" i="1"/>
  <c r="T27" i="1"/>
  <c r="O27" i="1"/>
  <c r="J27" i="1"/>
  <c r="E27" i="1"/>
  <c r="Z26" i="1"/>
  <c r="AA26" i="1" s="1"/>
  <c r="X26" i="1"/>
  <c r="S26" i="1"/>
  <c r="U26" i="1" s="1"/>
  <c r="V26" i="1" s="1"/>
  <c r="P26" i="1"/>
  <c r="N26" i="1"/>
  <c r="I26" i="1"/>
  <c r="D26" i="1"/>
  <c r="F26" i="1" s="1"/>
  <c r="G26" i="1" s="1"/>
  <c r="Y25" i="1"/>
  <c r="T25" i="1"/>
  <c r="O25" i="1"/>
  <c r="J25" i="1"/>
  <c r="E25" i="1"/>
  <c r="Y24" i="1"/>
  <c r="T24" i="1"/>
  <c r="O24" i="1"/>
  <c r="J24" i="1"/>
  <c r="E24" i="1"/>
  <c r="Y23" i="1"/>
  <c r="T23" i="1"/>
  <c r="O23" i="1"/>
  <c r="J23" i="1"/>
  <c r="E23" i="1"/>
  <c r="Y18" i="1"/>
  <c r="T18" i="1"/>
  <c r="O18" i="1"/>
  <c r="J18" i="1"/>
  <c r="E18" i="1"/>
  <c r="Z17" i="1"/>
  <c r="X17" i="1"/>
  <c r="S17" i="1"/>
  <c r="N17" i="1"/>
  <c r="I17" i="1"/>
  <c r="K17" i="1" s="1"/>
  <c r="L17" i="1" s="1"/>
  <c r="D17" i="1"/>
  <c r="Y16" i="1"/>
  <c r="T16" i="1"/>
  <c r="O16" i="1"/>
  <c r="J16" i="1"/>
  <c r="E16" i="1"/>
  <c r="Y15" i="1"/>
  <c r="T15" i="1"/>
  <c r="O15" i="1"/>
  <c r="J15" i="1"/>
  <c r="E15" i="1"/>
  <c r="Y14" i="1"/>
  <c r="T14" i="1"/>
  <c r="O14" i="1"/>
  <c r="J14" i="1"/>
  <c r="E14" i="1"/>
  <c r="Y13" i="1"/>
  <c r="T13" i="1"/>
  <c r="O13" i="1"/>
  <c r="J13" i="1"/>
  <c r="E13" i="1"/>
  <c r="Y9" i="1"/>
  <c r="T9" i="1"/>
  <c r="O9" i="1"/>
  <c r="J9" i="1"/>
  <c r="E9" i="1"/>
  <c r="Z8" i="1"/>
  <c r="X8" i="1"/>
  <c r="S8" i="1"/>
  <c r="N8" i="1"/>
  <c r="I8" i="1"/>
  <c r="K8" i="1" s="1"/>
  <c r="L8" i="1" s="1"/>
  <c r="D8" i="1"/>
  <c r="Y7" i="1"/>
  <c r="T7" i="1"/>
  <c r="O7" i="1"/>
  <c r="J7" i="1"/>
  <c r="E7" i="1"/>
  <c r="Y6" i="1"/>
  <c r="T6" i="1"/>
  <c r="O6" i="1"/>
  <c r="J6" i="1"/>
  <c r="E6" i="1"/>
  <c r="Y5" i="1"/>
  <c r="T5" i="1"/>
  <c r="O5" i="1"/>
  <c r="J5" i="1"/>
  <c r="E5" i="1"/>
  <c r="Y4" i="1"/>
  <c r="T4" i="1"/>
  <c r="O4" i="1"/>
  <c r="J4" i="1"/>
  <c r="E4" i="1"/>
  <c r="Q53" i="1" l="1"/>
  <c r="P8" i="1"/>
  <c r="Q8" i="1" s="1"/>
  <c r="P17" i="1"/>
  <c r="Q17" i="1" s="1"/>
  <c r="AA35" i="1"/>
  <c r="AA44" i="1"/>
  <c r="AA8" i="1"/>
  <c r="AA17" i="1"/>
  <c r="Q26" i="1"/>
  <c r="Q35" i="1"/>
  <c r="Q44" i="1"/>
  <c r="AA62" i="1"/>
  <c r="F8" i="1"/>
  <c r="G8" i="1" s="1"/>
  <c r="U8" i="1"/>
  <c r="V8" i="1" s="1"/>
  <c r="F17" i="1"/>
  <c r="G17" i="1" s="1"/>
  <c r="U17" i="1"/>
  <c r="V17" i="1" s="1"/>
  <c r="K26" i="1"/>
  <c r="L26" i="1" s="1"/>
  <c r="K35" i="1"/>
  <c r="L35" i="1" s="1"/>
  <c r="K44" i="1"/>
  <c r="L44" i="1" s="1"/>
  <c r="K53" i="1"/>
  <c r="L53" i="1" s="1"/>
  <c r="F62" i="1"/>
  <c r="G62" i="1" s="1"/>
  <c r="U62" i="1"/>
  <c r="V62" i="1" s="1"/>
  <c r="P62" i="1"/>
  <c r="Q62" i="1" s="1"/>
</calcChain>
</file>

<file path=xl/sharedStrings.xml><?xml version="1.0" encoding="utf-8"?>
<sst xmlns="http://schemas.openxmlformats.org/spreadsheetml/2006/main" count="273" uniqueCount="24">
  <si>
    <t>CSR</t>
  </si>
  <si>
    <t>ROI</t>
  </si>
  <si>
    <t>CR+</t>
  </si>
  <si>
    <t>VDC</t>
  </si>
  <si>
    <t>NM &gt; 6 HORSES</t>
  </si>
  <si>
    <t># RACES</t>
  </si>
  <si>
    <t>WINS</t>
  </si>
  <si>
    <t>%</t>
  </si>
  <si>
    <t>AVG $WIN</t>
  </si>
  <si>
    <t>(7 OR MORE PER RACE)</t>
  </si>
  <si>
    <t>TOP 4</t>
  </si>
  <si>
    <t>DIRT</t>
  </si>
  <si>
    <t>RANK #1</t>
  </si>
  <si>
    <t>RANK #2</t>
  </si>
  <si>
    <t>RANK #3</t>
  </si>
  <si>
    <t>RANK #4</t>
  </si>
  <si>
    <t>RANK #5</t>
  </si>
  <si>
    <t>TURF</t>
  </si>
  <si>
    <t>NM 5 or 6 HORSES</t>
  </si>
  <si>
    <t>TOP 3</t>
  </si>
  <si>
    <t>MAIDEN &gt; 6 HORSES</t>
  </si>
  <si>
    <t>MAIDEN 5 or 6 HORSES</t>
  </si>
  <si>
    <t>Rx1</t>
  </si>
  <si>
    <t>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</si>
</sst>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[$$-409]#,##0.00;[Red]&quot;-&quot;[$$-409]#,##0.00"/>
  </numFmts>
  <fonts count="4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b/>
      <sz val="11"/>
      <color theme="1"/>
      <name val="Liberation Sans"/>
    </font>
  </fonts>
  <fills count="7">
    <fill>
      <patternFill patternType="none"/>
    </fill>
    <fill>
      <patternFill patternType="gray125"/>
    </fill>
    <fill>
      <patternFill patternType="solid">
        <fgColor rgb="FFFFFF66"/>
        <bgColor rgb="FFFFFF66"/>
      </patternFill>
    </fill>
    <fill>
      <patternFill patternType="solid">
        <fgColor rgb="FFFF9900"/>
        <bgColor rgb="FFFF9900"/>
      </patternFill>
    </fill>
    <fill>
      <patternFill patternType="solid">
        <fgColor rgb="FF33FF99"/>
        <bgColor rgb="FF33FF99"/>
      </patternFill>
    </fill>
    <fill>
      <patternFill patternType="solid">
        <fgColor rgb="FF66FFFF"/>
        <bgColor rgb="FF66FFFF"/>
      </patternFill>
    </fill>
    <fill>
      <patternFill patternType="solid">
        <fgColor rgb="FF00CC00"/>
        <bgColor rgb="FF00CC0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13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10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4" fontId="0" fillId="0" borderId="0" xfId="0" applyNumberFormat="1"/>
    <xf numFmtId="4" fontId="0" fillId="6" borderId="0" xfId="0" applyNumberFormat="1" applyFill="1"/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tabSelected="1" workbookViewId="0">
      <pane ySplit="2" topLeftCell="A3" activePane="bottomLeft" state="frozen"/>
      <selection pane="bottomLeft" activeCell="V1" sqref="V1"/>
    </sheetView>
  </sheetViews>
  <sheetFormatPr defaultRowHeight="14.25"/>
  <cols>
    <col min="1" max="1" width="18" customWidth="1"/>
    <col min="2" max="2" width="8" customWidth="1"/>
    <col min="3" max="3" width="8.75" customWidth="1"/>
    <col min="4" max="4" width="7.5" customWidth="1"/>
    <col min="5" max="5" width="6.5" customWidth="1"/>
    <col min="6" max="6" width="10.25" customWidth="1"/>
    <col min="7" max="7" width="6.125" customWidth="1"/>
    <col min="8" max="8" width="8.75" customWidth="1"/>
    <col min="9" max="9" width="7.5" customWidth="1"/>
    <col min="10" max="10" width="6.5" customWidth="1"/>
    <col min="11" max="11" width="10.25" customWidth="1"/>
    <col min="12" max="12" width="4.75" customWidth="1"/>
    <col min="13" max="13" width="8.75" customWidth="1"/>
    <col min="14" max="14" width="7.5" customWidth="1"/>
    <col min="15" max="15" width="6.5" customWidth="1"/>
    <col min="16" max="16" width="10.25" customWidth="1"/>
    <col min="17" max="17" width="4.75" customWidth="1"/>
    <col min="18" max="18" width="8.75" customWidth="1"/>
    <col min="19" max="19" width="7.5" customWidth="1"/>
    <col min="20" max="20" width="6.5" customWidth="1"/>
    <col min="21" max="21" width="10.25" customWidth="1"/>
    <col min="22" max="22" width="4.75" customWidth="1"/>
    <col min="23" max="23" width="8.75" customWidth="1"/>
    <col min="24" max="25" width="7.5" customWidth="1"/>
    <col min="26" max="26" width="10.25" customWidth="1"/>
    <col min="27" max="27" width="4.75" customWidth="1"/>
  </cols>
  <sheetData>
    <row r="1" spans="1:27" ht="15">
      <c r="C1" s="10" t="s">
        <v>0</v>
      </c>
      <c r="D1" s="10"/>
      <c r="E1" s="10"/>
      <c r="F1" s="10"/>
      <c r="G1" s="1" t="s">
        <v>1</v>
      </c>
      <c r="H1" s="11" t="s">
        <v>2</v>
      </c>
      <c r="I1" s="11"/>
      <c r="J1" s="11"/>
      <c r="K1" s="11"/>
      <c r="L1" s="1" t="s">
        <v>1</v>
      </c>
      <c r="M1" s="12" t="s">
        <v>22</v>
      </c>
      <c r="N1" s="12"/>
      <c r="O1" s="12"/>
      <c r="P1" s="12"/>
      <c r="Q1" s="1" t="s">
        <v>1</v>
      </c>
      <c r="R1" s="12" t="s">
        <v>23</v>
      </c>
      <c r="S1" s="12"/>
      <c r="T1" s="12"/>
      <c r="U1" s="12"/>
      <c r="V1" s="1" t="s">
        <v>1</v>
      </c>
      <c r="W1" s="9" t="s">
        <v>3</v>
      </c>
      <c r="X1" s="9"/>
      <c r="Y1" s="9"/>
      <c r="Z1" s="9"/>
      <c r="AA1" s="1" t="s">
        <v>1</v>
      </c>
    </row>
    <row r="2" spans="1:27" ht="15">
      <c r="A2" s="2" t="s">
        <v>4</v>
      </c>
      <c r="B2" s="1" t="s">
        <v>5</v>
      </c>
      <c r="C2" s="1"/>
      <c r="D2" s="1" t="s">
        <v>6</v>
      </c>
      <c r="E2" s="1" t="s">
        <v>7</v>
      </c>
      <c r="F2" s="1" t="s">
        <v>8</v>
      </c>
      <c r="G2" s="2"/>
      <c r="H2" s="2"/>
      <c r="I2" s="1" t="s">
        <v>6</v>
      </c>
      <c r="J2" s="1" t="s">
        <v>7</v>
      </c>
      <c r="K2" s="1" t="s">
        <v>8</v>
      </c>
      <c r="L2" s="2"/>
      <c r="M2" s="1"/>
      <c r="N2" s="1" t="s">
        <v>6</v>
      </c>
      <c r="O2" s="1" t="s">
        <v>7</v>
      </c>
      <c r="P2" s="1" t="s">
        <v>8</v>
      </c>
      <c r="Q2" s="2"/>
      <c r="R2" s="2"/>
      <c r="S2" s="1" t="s">
        <v>6</v>
      </c>
      <c r="T2" s="1" t="s">
        <v>7</v>
      </c>
      <c r="U2" s="1" t="s">
        <v>8</v>
      </c>
      <c r="V2" s="2"/>
      <c r="W2" s="1"/>
      <c r="X2" s="1" t="s">
        <v>6</v>
      </c>
      <c r="Y2" s="1" t="s">
        <v>7</v>
      </c>
      <c r="Z2" s="1" t="s">
        <v>8</v>
      </c>
    </row>
    <row r="3" spans="1:27" ht="15">
      <c r="A3" s="2" t="s">
        <v>9</v>
      </c>
      <c r="B3" s="1"/>
      <c r="C3" s="1" t="s">
        <v>10</v>
      </c>
      <c r="D3" s="1"/>
      <c r="E3" s="1"/>
      <c r="F3" s="3">
        <v>0.74</v>
      </c>
      <c r="G3" s="2"/>
      <c r="H3" s="1" t="s">
        <v>10</v>
      </c>
      <c r="I3" s="1"/>
      <c r="J3" s="1"/>
      <c r="K3" s="3">
        <v>0.66800000000000004</v>
      </c>
      <c r="L3" s="2"/>
      <c r="M3" s="1" t="s">
        <v>10</v>
      </c>
      <c r="N3" s="1"/>
      <c r="O3" s="1"/>
      <c r="P3" s="3">
        <v>0.74199999999999999</v>
      </c>
      <c r="Q3" s="2"/>
      <c r="R3" s="1" t="s">
        <v>10</v>
      </c>
      <c r="S3" s="1"/>
      <c r="T3" s="1"/>
      <c r="U3" s="3">
        <v>0.75800000000000001</v>
      </c>
      <c r="V3" s="2"/>
      <c r="W3" s="1" t="s">
        <v>10</v>
      </c>
      <c r="X3" s="1"/>
      <c r="Y3" s="1"/>
      <c r="Z3" s="3">
        <v>0.73</v>
      </c>
    </row>
    <row r="4" spans="1:27" ht="15">
      <c r="A4" s="1" t="s">
        <v>11</v>
      </c>
      <c r="B4" s="4">
        <v>391</v>
      </c>
      <c r="C4" s="4" t="s">
        <v>12</v>
      </c>
      <c r="D4" s="4">
        <v>102</v>
      </c>
      <c r="E4" s="5">
        <f>D4/$B$4</f>
        <v>0.2608695652173913</v>
      </c>
      <c r="F4" s="6">
        <v>6.36</v>
      </c>
      <c r="H4" s="4" t="s">
        <v>12</v>
      </c>
      <c r="I4" s="4">
        <v>86</v>
      </c>
      <c r="J4" s="5">
        <f>I4/$B$4</f>
        <v>0.21994884910485935</v>
      </c>
      <c r="K4" s="6">
        <v>7.23</v>
      </c>
      <c r="M4" s="4" t="s">
        <v>12</v>
      </c>
      <c r="N4" s="4">
        <v>113</v>
      </c>
      <c r="O4" s="5">
        <f>N4/$B$4</f>
        <v>0.28900255754475701</v>
      </c>
      <c r="P4" s="6">
        <v>5.82</v>
      </c>
      <c r="R4" s="4" t="s">
        <v>12</v>
      </c>
      <c r="S4" s="4">
        <v>115</v>
      </c>
      <c r="T4" s="5">
        <f>S4/$B$4</f>
        <v>0.29411764705882354</v>
      </c>
      <c r="U4">
        <v>6.36</v>
      </c>
      <c r="W4" s="4" t="s">
        <v>12</v>
      </c>
      <c r="X4" s="4">
        <v>104</v>
      </c>
      <c r="Y4" s="5">
        <f>X4/$B$4</f>
        <v>0.26598465473145783</v>
      </c>
      <c r="Z4" s="6">
        <v>9.2899999999999991</v>
      </c>
    </row>
    <row r="5" spans="1:27">
      <c r="B5" s="4"/>
      <c r="C5" s="4" t="s">
        <v>13</v>
      </c>
      <c r="D5" s="4">
        <v>70</v>
      </c>
      <c r="E5" s="5">
        <f>D5/$B$4</f>
        <v>0.17902813299232737</v>
      </c>
      <c r="F5" s="6">
        <v>10.51</v>
      </c>
      <c r="H5" s="4" t="s">
        <v>13</v>
      </c>
      <c r="I5" s="4">
        <v>76</v>
      </c>
      <c r="J5" s="5">
        <f>I5/$B$4</f>
        <v>0.19437340153452684</v>
      </c>
      <c r="K5" s="6">
        <v>8.35</v>
      </c>
      <c r="M5" s="4" t="s">
        <v>13</v>
      </c>
      <c r="N5" s="4">
        <v>76</v>
      </c>
      <c r="O5" s="5">
        <f>N5/$B$4</f>
        <v>0.19437340153452684</v>
      </c>
      <c r="P5" s="6">
        <v>9.6</v>
      </c>
      <c r="R5" s="4" t="s">
        <v>13</v>
      </c>
      <c r="S5" s="4">
        <v>75</v>
      </c>
      <c r="T5" s="5">
        <f>S5/$B$4</f>
        <v>0.1918158567774936</v>
      </c>
      <c r="U5">
        <v>9.11</v>
      </c>
      <c r="W5" s="4" t="s">
        <v>13</v>
      </c>
      <c r="X5" s="4">
        <v>83</v>
      </c>
      <c r="Y5" s="5">
        <f>X5/$B$4</f>
        <v>0.21227621483375958</v>
      </c>
      <c r="Z5" s="6">
        <v>11.01</v>
      </c>
    </row>
    <row r="6" spans="1:27">
      <c r="B6" s="4"/>
      <c r="C6" s="4" t="s">
        <v>14</v>
      </c>
      <c r="D6" s="4">
        <v>69</v>
      </c>
      <c r="E6" s="5">
        <f>D6/$B$4</f>
        <v>0.17647058823529413</v>
      </c>
      <c r="F6" s="6">
        <v>12.82</v>
      </c>
      <c r="H6" s="4" t="s">
        <v>14</v>
      </c>
      <c r="I6" s="4">
        <v>55</v>
      </c>
      <c r="J6" s="5">
        <f>I6/$B$4</f>
        <v>0.14066496163682865</v>
      </c>
      <c r="K6" s="6">
        <v>12.16</v>
      </c>
      <c r="M6" s="4" t="s">
        <v>14</v>
      </c>
      <c r="N6" s="4">
        <v>55</v>
      </c>
      <c r="O6" s="5">
        <f>N6/$B$4</f>
        <v>0.14066496163682865</v>
      </c>
      <c r="P6" s="6">
        <v>14.56</v>
      </c>
      <c r="R6" s="4" t="s">
        <v>14</v>
      </c>
      <c r="S6" s="4">
        <v>52</v>
      </c>
      <c r="T6" s="5">
        <f>S6/$B$4</f>
        <v>0.13299232736572891</v>
      </c>
      <c r="U6">
        <v>13.75</v>
      </c>
      <c r="W6" s="4" t="s">
        <v>14</v>
      </c>
      <c r="X6" s="4">
        <v>61</v>
      </c>
      <c r="Y6" s="5">
        <f>X6/$B$4</f>
        <v>0.15601023017902813</v>
      </c>
      <c r="Z6" s="6">
        <v>13.71</v>
      </c>
    </row>
    <row r="7" spans="1:27">
      <c r="B7" s="4"/>
      <c r="C7" s="4" t="s">
        <v>15</v>
      </c>
      <c r="D7" s="4">
        <v>49</v>
      </c>
      <c r="E7" s="5">
        <f>D7/$B$4</f>
        <v>0.12531969309462915</v>
      </c>
      <c r="F7" s="6">
        <v>16.18</v>
      </c>
      <c r="H7" s="4" t="s">
        <v>15</v>
      </c>
      <c r="I7" s="4">
        <v>45</v>
      </c>
      <c r="J7" s="5">
        <f>I7/$B$4</f>
        <v>0.11508951406649616</v>
      </c>
      <c r="K7" s="6">
        <v>10.41</v>
      </c>
      <c r="M7" s="4" t="s">
        <v>15</v>
      </c>
      <c r="N7" s="4">
        <v>47</v>
      </c>
      <c r="O7" s="5">
        <f>N7/$B$4</f>
        <v>0.12020460358056266</v>
      </c>
      <c r="P7" s="6">
        <v>16.09</v>
      </c>
      <c r="R7" s="4" t="s">
        <v>15</v>
      </c>
      <c r="S7" s="4">
        <v>55</v>
      </c>
      <c r="T7" s="5">
        <f>S7/$B$4</f>
        <v>0.14066496163682865</v>
      </c>
      <c r="U7">
        <v>16.11</v>
      </c>
      <c r="W7" s="4" t="s">
        <v>15</v>
      </c>
      <c r="X7" s="4">
        <v>38</v>
      </c>
      <c r="Y7" s="5">
        <f>X7/$B$4</f>
        <v>9.718670076726342E-2</v>
      </c>
      <c r="Z7" s="6">
        <v>16.559999999999999</v>
      </c>
    </row>
    <row r="8" spans="1:27">
      <c r="B8" s="4"/>
      <c r="C8" s="4"/>
      <c r="D8" s="4">
        <f>SUM(D4:D7)</f>
        <v>290</v>
      </c>
      <c r="E8" s="5"/>
      <c r="F8" s="6">
        <f>(D4*F4+D5*F5+D6*F6+D7*F7)/D8</f>
        <v>10.558</v>
      </c>
      <c r="G8" s="7">
        <f>(-$B$4*8+D8*F8)/($B$4*8)</f>
        <v>-2.1157289002557492E-2</v>
      </c>
      <c r="H8" s="4"/>
      <c r="I8" s="4">
        <f>SUM(I4:I7)</f>
        <v>262</v>
      </c>
      <c r="J8" s="5"/>
      <c r="K8" s="6">
        <f>(I4*K4+I5*K5+I6*K6+I7*K7)/I8</f>
        <v>9.1359923664122142</v>
      </c>
      <c r="L8" s="7">
        <f>(-$B$4*8+I8*K8)/($B$4*8)</f>
        <v>-0.23477301790281327</v>
      </c>
      <c r="M8" s="4"/>
      <c r="N8" s="4">
        <f>SUM(N4:N7)</f>
        <v>291</v>
      </c>
      <c r="O8" s="5"/>
      <c r="P8" s="6">
        <f>(N4*P4+N5*P5+N6*P6+N7*P7)/N8</f>
        <v>10.117835051546393</v>
      </c>
      <c r="Q8" s="7">
        <f>(-$B$4*8+N8*P8)/($B$4*8)</f>
        <v>-5.8730818414322115E-2</v>
      </c>
      <c r="R8" s="4"/>
      <c r="S8" s="4">
        <f>SUM(S4:S7)</f>
        <v>297</v>
      </c>
      <c r="T8" s="5"/>
      <c r="U8" s="6">
        <f>(S4*U4+S5*U5+S6*U6+S7*U7)/S8</f>
        <v>10.153872053872053</v>
      </c>
      <c r="V8" s="7">
        <f>(-$B$4*8+S8*U8)/($B$4*8)</f>
        <v>-3.5901534526854281E-2</v>
      </c>
      <c r="W8" s="4"/>
      <c r="X8" s="4">
        <f>SUM(X4:X7)</f>
        <v>286</v>
      </c>
      <c r="Y8" s="5"/>
      <c r="Z8" s="6">
        <f>(X4*Z4+X5*Z5+X6*Z6+X7*Z7)/X8</f>
        <v>11.697832167832168</v>
      </c>
      <c r="AA8" s="8">
        <f>(-$B$4*8+X8*Z8)/($B$4*8)</f>
        <v>6.9558823529411742E-2</v>
      </c>
    </row>
    <row r="9" spans="1:27">
      <c r="B9" s="4"/>
      <c r="C9" s="4" t="s">
        <v>16</v>
      </c>
      <c r="D9" s="4">
        <v>25</v>
      </c>
      <c r="E9" s="5">
        <f>D9/$B$4</f>
        <v>6.3938618925831206E-2</v>
      </c>
      <c r="F9" s="6">
        <v>25.22</v>
      </c>
      <c r="H9" s="4" t="s">
        <v>16</v>
      </c>
      <c r="I9" s="4">
        <v>40</v>
      </c>
      <c r="J9" s="5">
        <f>I9/$B$4</f>
        <v>0.10230179028132992</v>
      </c>
      <c r="K9" s="6">
        <v>15.27</v>
      </c>
      <c r="M9" s="4" t="s">
        <v>16</v>
      </c>
      <c r="N9" s="4">
        <v>27</v>
      </c>
      <c r="O9" s="5">
        <f>N9/$B$4</f>
        <v>6.9053708439897693E-2</v>
      </c>
      <c r="P9" s="6">
        <v>21.1</v>
      </c>
      <c r="R9" s="4" t="s">
        <v>16</v>
      </c>
      <c r="S9" s="4">
        <v>25</v>
      </c>
      <c r="T9" s="5">
        <f>S9/$B$4</f>
        <v>6.3938618925831206E-2</v>
      </c>
      <c r="U9">
        <v>22.11</v>
      </c>
      <c r="W9" s="4" t="s">
        <v>16</v>
      </c>
      <c r="X9" s="4">
        <v>23</v>
      </c>
      <c r="Y9" s="5">
        <f>X9/$B$4</f>
        <v>5.8823529411764705E-2</v>
      </c>
      <c r="Z9" s="6">
        <v>13.23</v>
      </c>
    </row>
    <row r="10" spans="1:27">
      <c r="B10" s="4"/>
      <c r="D10" s="4"/>
      <c r="E10" s="4"/>
      <c r="F10" s="6"/>
      <c r="I10" s="4"/>
      <c r="K10" s="6"/>
      <c r="N10" s="4"/>
      <c r="O10" s="4"/>
      <c r="P10" s="6"/>
      <c r="S10" s="4"/>
      <c r="X10" s="4"/>
      <c r="Y10" s="4"/>
      <c r="Z10" s="6"/>
    </row>
    <row r="11" spans="1:27">
      <c r="B11" s="4"/>
      <c r="D11" s="4"/>
      <c r="E11" s="4"/>
      <c r="F11" s="6"/>
      <c r="I11" s="4"/>
      <c r="K11" s="6"/>
      <c r="N11" s="4"/>
      <c r="O11" s="4"/>
      <c r="P11" s="6"/>
      <c r="S11" s="4"/>
      <c r="X11" s="4"/>
      <c r="Y11" s="4"/>
      <c r="Z11" s="6"/>
    </row>
    <row r="12" spans="1:27" ht="15">
      <c r="A12" s="1" t="s">
        <v>17</v>
      </c>
      <c r="B12" s="4"/>
      <c r="C12" s="1" t="s">
        <v>10</v>
      </c>
      <c r="D12" s="1"/>
      <c r="E12" s="1"/>
      <c r="F12" s="3">
        <v>0.57999999999999996</v>
      </c>
      <c r="G12" s="2"/>
      <c r="H12" s="1" t="s">
        <v>10</v>
      </c>
      <c r="I12" s="1"/>
      <c r="J12" s="1"/>
      <c r="K12" s="3">
        <v>0.64</v>
      </c>
      <c r="L12" s="2"/>
      <c r="M12" s="1" t="s">
        <v>10</v>
      </c>
      <c r="N12" s="1"/>
      <c r="O12" s="1"/>
      <c r="P12" s="3">
        <v>0.67500000000000004</v>
      </c>
      <c r="Q12" s="2"/>
      <c r="R12" s="1" t="s">
        <v>10</v>
      </c>
      <c r="S12" s="1"/>
      <c r="T12" s="1"/>
      <c r="U12" s="3">
        <v>0.68</v>
      </c>
      <c r="V12" s="2"/>
      <c r="W12" s="1" t="s">
        <v>10</v>
      </c>
      <c r="X12" s="1"/>
      <c r="Y12" s="1"/>
      <c r="Z12" s="3">
        <v>0.64600000000000002</v>
      </c>
    </row>
    <row r="13" spans="1:27">
      <c r="B13" s="4">
        <v>381</v>
      </c>
      <c r="C13" s="4" t="s">
        <v>12</v>
      </c>
      <c r="D13" s="4">
        <v>75</v>
      </c>
      <c r="E13" s="5">
        <f>D13/$B$13</f>
        <v>0.19685039370078741</v>
      </c>
      <c r="F13" s="6">
        <v>9</v>
      </c>
      <c r="H13" s="4" t="s">
        <v>12</v>
      </c>
      <c r="I13" s="4">
        <v>86</v>
      </c>
      <c r="J13" s="5">
        <f>I13/$B$13</f>
        <v>0.22572178477690288</v>
      </c>
      <c r="K13" s="6">
        <v>9.1</v>
      </c>
      <c r="M13" s="4" t="s">
        <v>12</v>
      </c>
      <c r="N13" s="4">
        <v>75</v>
      </c>
      <c r="O13" s="5">
        <f>N13/$B$13</f>
        <v>0.19685039370078741</v>
      </c>
      <c r="P13" s="6">
        <v>7.7</v>
      </c>
      <c r="R13" s="4" t="s">
        <v>12</v>
      </c>
      <c r="S13" s="4">
        <v>83</v>
      </c>
      <c r="T13" s="5">
        <f>S13/$B$13</f>
        <v>0.2178477690288714</v>
      </c>
      <c r="U13">
        <v>7.67</v>
      </c>
      <c r="W13" s="4" t="s">
        <v>12</v>
      </c>
      <c r="X13" s="4">
        <v>79</v>
      </c>
      <c r="Y13" s="5">
        <f>X13/$B$13</f>
        <v>0.20734908136482941</v>
      </c>
      <c r="Z13" s="6">
        <v>12.26</v>
      </c>
    </row>
    <row r="14" spans="1:27">
      <c r="B14" s="4"/>
      <c r="C14" s="4" t="s">
        <v>13</v>
      </c>
      <c r="D14" s="4">
        <v>58</v>
      </c>
      <c r="E14" s="5">
        <f>D14/$B$13</f>
        <v>0.15223097112860892</v>
      </c>
      <c r="F14" s="6">
        <v>10.63</v>
      </c>
      <c r="H14" s="4" t="s">
        <v>13</v>
      </c>
      <c r="I14" s="4">
        <v>57</v>
      </c>
      <c r="J14" s="5">
        <f>I14/$B$13</f>
        <v>0.14960629921259844</v>
      </c>
      <c r="K14" s="6">
        <v>8.36</v>
      </c>
      <c r="M14" s="4" t="s">
        <v>13</v>
      </c>
      <c r="N14" s="4">
        <v>67</v>
      </c>
      <c r="O14" s="5">
        <f>N14/$B$13</f>
        <v>0.17585301837270342</v>
      </c>
      <c r="P14" s="6">
        <v>8.7100000000000009</v>
      </c>
      <c r="R14" s="4" t="s">
        <v>13</v>
      </c>
      <c r="S14" s="4">
        <v>57</v>
      </c>
      <c r="T14" s="5">
        <f>S14/$B$13</f>
        <v>0.14960629921259844</v>
      </c>
      <c r="U14">
        <v>10.84</v>
      </c>
      <c r="W14" s="4" t="s">
        <v>13</v>
      </c>
      <c r="X14" s="4">
        <v>80</v>
      </c>
      <c r="Y14" s="5">
        <f>X14/$B$13</f>
        <v>0.20997375328083989</v>
      </c>
      <c r="Z14" s="6">
        <v>11.79</v>
      </c>
    </row>
    <row r="15" spans="1:27">
      <c r="B15" s="4"/>
      <c r="C15" s="4" t="s">
        <v>14</v>
      </c>
      <c r="D15" s="4">
        <v>44</v>
      </c>
      <c r="E15" s="5">
        <f>D15/$B$13</f>
        <v>0.11548556430446194</v>
      </c>
      <c r="F15" s="6">
        <v>14.9</v>
      </c>
      <c r="H15" s="4" t="s">
        <v>14</v>
      </c>
      <c r="I15" s="4">
        <v>46</v>
      </c>
      <c r="J15" s="5">
        <f>I15/$B$13</f>
        <v>0.12073490813648294</v>
      </c>
      <c r="K15" s="6">
        <v>11.2</v>
      </c>
      <c r="M15" s="4" t="s">
        <v>14</v>
      </c>
      <c r="N15" s="4">
        <v>62</v>
      </c>
      <c r="O15" s="5">
        <f>N15/$B$13</f>
        <v>0.16272965879265092</v>
      </c>
      <c r="P15" s="6">
        <v>13.13</v>
      </c>
      <c r="R15" s="4" t="s">
        <v>14</v>
      </c>
      <c r="S15" s="4">
        <v>67</v>
      </c>
      <c r="T15" s="5">
        <f>S15/$B$13</f>
        <v>0.17585301837270342</v>
      </c>
      <c r="U15">
        <v>12.64</v>
      </c>
      <c r="W15" s="4" t="s">
        <v>14</v>
      </c>
      <c r="X15" s="4">
        <v>48</v>
      </c>
      <c r="Y15" s="5">
        <f>X15/$B$13</f>
        <v>0.12598425196850394</v>
      </c>
      <c r="Z15" s="6">
        <v>12.79</v>
      </c>
    </row>
    <row r="16" spans="1:27">
      <c r="B16" s="4"/>
      <c r="C16" s="4" t="s">
        <v>15</v>
      </c>
      <c r="D16" s="4">
        <v>44</v>
      </c>
      <c r="E16" s="5">
        <f>D16/$B$13</f>
        <v>0.11548556430446194</v>
      </c>
      <c r="F16" s="6">
        <v>10.43</v>
      </c>
      <c r="H16" s="4" t="s">
        <v>15</v>
      </c>
      <c r="I16" s="4">
        <v>55</v>
      </c>
      <c r="J16" s="5">
        <f>I16/$B$13</f>
        <v>0.14435695538057744</v>
      </c>
      <c r="K16" s="6">
        <v>14.61</v>
      </c>
      <c r="M16" s="4" t="s">
        <v>15</v>
      </c>
      <c r="N16" s="4">
        <v>53</v>
      </c>
      <c r="O16" s="5">
        <f>N16/$B$13</f>
        <v>0.13910761154855644</v>
      </c>
      <c r="P16" s="6">
        <v>12.29</v>
      </c>
      <c r="R16" s="4" t="s">
        <v>15</v>
      </c>
      <c r="S16" s="4">
        <v>52</v>
      </c>
      <c r="T16" s="5">
        <f>S16/$B$13</f>
        <v>0.13648293963254593</v>
      </c>
      <c r="U16">
        <v>14.31</v>
      </c>
      <c r="W16" s="4" t="s">
        <v>15</v>
      </c>
      <c r="X16" s="4">
        <v>39</v>
      </c>
      <c r="Y16" s="5">
        <f>X16/$B$13</f>
        <v>0.10236220472440945</v>
      </c>
      <c r="Z16" s="6">
        <v>13.32</v>
      </c>
    </row>
    <row r="17" spans="1:27">
      <c r="B17" s="4"/>
      <c r="C17" s="4"/>
      <c r="D17" s="4">
        <f>SUM(D13:D16)</f>
        <v>221</v>
      </c>
      <c r="E17" s="5"/>
      <c r="F17" s="6">
        <f>(D13*F13+D14*F14+D15*F15+D16*F16)/D17</f>
        <v>10.887149321266968</v>
      </c>
      <c r="G17" s="7">
        <f>(-$B$13*8+D17*F17)/($B$13*8)</f>
        <v>-0.21061023622047245</v>
      </c>
      <c r="H17" s="4"/>
      <c r="I17" s="4">
        <f>SUM(I13:I16)</f>
        <v>244</v>
      </c>
      <c r="J17" s="5"/>
      <c r="K17" s="6">
        <f>(I13*K13+I14*K14+I15*K15+I16*K16)/I17</f>
        <v>10.565040983606558</v>
      </c>
      <c r="L17" s="7">
        <f>(-$B$13*8+I17*K17)/($B$13*8)</f>
        <v>-0.15424212598425199</v>
      </c>
      <c r="M17" s="4"/>
      <c r="N17" s="4">
        <f>SUM(N13:N16)</f>
        <v>257</v>
      </c>
      <c r="O17" s="5"/>
      <c r="P17" s="6">
        <f>(N13*P13+N14*P14+N15*P15+N16*P16)/N17</f>
        <v>10.219844357976653</v>
      </c>
      <c r="Q17" s="7">
        <f>(-$B$13*8+N17*P17)/($B$13*8)</f>
        <v>-0.13828740157480315</v>
      </c>
      <c r="R17" s="4"/>
      <c r="S17" s="4">
        <f>SUM(S13:S16)</f>
        <v>259</v>
      </c>
      <c r="T17" s="5"/>
      <c r="U17" s="6">
        <f>(S13*U13+S14*U14+S15*U15+S16*U16)/S17</f>
        <v>10.986447876447876</v>
      </c>
      <c r="V17" s="7">
        <f>(-$B$13*8+S17*U17)/($B$13*8)</f>
        <v>-6.6440288713910833E-2</v>
      </c>
      <c r="W17" s="4"/>
      <c r="X17" s="4">
        <f>SUM(X13:X16)</f>
        <v>246</v>
      </c>
      <c r="Y17" s="5"/>
      <c r="Z17" s="6">
        <f>(X13*Z13+X14*Z14+X15*Z15+X16*Z16)/X17</f>
        <v>12.378617886178862</v>
      </c>
      <c r="AA17" s="7">
        <f>(-$B$13*8+X17*Z17)/($B$13*8)</f>
        <v>-9.3832020997379505E-4</v>
      </c>
    </row>
    <row r="18" spans="1:27">
      <c r="B18" s="4"/>
      <c r="C18" s="4" t="s">
        <v>16</v>
      </c>
      <c r="D18" s="4">
        <v>37</v>
      </c>
      <c r="E18" s="5">
        <f>D18/$B$13</f>
        <v>9.711286089238845E-2</v>
      </c>
      <c r="F18" s="6">
        <v>10.85</v>
      </c>
      <c r="H18" s="4" t="s">
        <v>16</v>
      </c>
      <c r="I18" s="4">
        <v>22</v>
      </c>
      <c r="J18" s="5">
        <f>I18/$B$13</f>
        <v>5.774278215223097E-2</v>
      </c>
      <c r="K18" s="6">
        <v>16.45</v>
      </c>
      <c r="M18" s="4" t="s">
        <v>16</v>
      </c>
      <c r="N18" s="4">
        <v>26</v>
      </c>
      <c r="O18" s="5">
        <f>N18/$B$13</f>
        <v>6.8241469816272965E-2</v>
      </c>
      <c r="P18" s="6">
        <v>17.25</v>
      </c>
      <c r="R18" s="4" t="s">
        <v>16</v>
      </c>
      <c r="S18" s="4">
        <v>28</v>
      </c>
      <c r="T18" s="5">
        <f>S18/$B$13</f>
        <v>7.3490813648293962E-2</v>
      </c>
      <c r="U18">
        <v>13.27</v>
      </c>
      <c r="W18" s="4" t="s">
        <v>16</v>
      </c>
      <c r="X18" s="4">
        <v>38</v>
      </c>
      <c r="Y18" s="5">
        <f>X18/$B$13</f>
        <v>9.9737532808398949E-2</v>
      </c>
      <c r="Z18" s="6">
        <v>12.7</v>
      </c>
    </row>
    <row r="19" spans="1:27">
      <c r="B19" s="4"/>
      <c r="D19" s="4"/>
      <c r="E19" s="4"/>
      <c r="F19" s="6"/>
      <c r="I19" s="4"/>
      <c r="K19" s="6"/>
      <c r="N19" s="4"/>
      <c r="O19" s="4"/>
      <c r="P19" s="6"/>
      <c r="S19" s="4"/>
      <c r="X19" s="4"/>
      <c r="Y19" s="4"/>
      <c r="Z19" s="6"/>
    </row>
    <row r="20" spans="1:27">
      <c r="B20" s="4"/>
      <c r="D20" s="4"/>
      <c r="E20" s="4"/>
      <c r="F20" s="6"/>
      <c r="I20" s="4"/>
      <c r="K20" s="6"/>
      <c r="P20" s="6"/>
      <c r="S20" s="4"/>
      <c r="X20" s="4"/>
      <c r="Y20" s="4"/>
      <c r="Z20" s="6"/>
    </row>
    <row r="21" spans="1:27" ht="15">
      <c r="A21" s="2" t="s">
        <v>18</v>
      </c>
      <c r="B21" s="1" t="s">
        <v>5</v>
      </c>
      <c r="F21" s="6"/>
      <c r="S21" s="4"/>
    </row>
    <row r="22" spans="1:27" ht="15">
      <c r="A22" s="2"/>
      <c r="B22" s="1"/>
      <c r="C22" s="1" t="s">
        <v>19</v>
      </c>
      <c r="D22" s="1"/>
      <c r="E22" s="1"/>
      <c r="F22" s="3">
        <v>0.63700000000000001</v>
      </c>
      <c r="G22" s="2"/>
      <c r="H22" s="1" t="s">
        <v>19</v>
      </c>
      <c r="I22" s="1"/>
      <c r="J22" s="1"/>
      <c r="K22" s="3">
        <v>0.67100000000000004</v>
      </c>
      <c r="L22" s="2"/>
      <c r="M22" s="1" t="s">
        <v>19</v>
      </c>
      <c r="N22" s="1"/>
      <c r="O22" s="1"/>
      <c r="P22" s="3">
        <v>0.76</v>
      </c>
      <c r="Q22" s="2"/>
      <c r="R22" s="1" t="s">
        <v>19</v>
      </c>
      <c r="S22" s="1"/>
      <c r="T22" s="1"/>
      <c r="U22" s="3">
        <v>0.77400000000000002</v>
      </c>
      <c r="V22" s="2"/>
      <c r="W22" s="1" t="s">
        <v>19</v>
      </c>
      <c r="X22" s="1"/>
      <c r="Y22" s="1"/>
      <c r="Z22" s="3">
        <v>0.76700000000000002</v>
      </c>
    </row>
    <row r="23" spans="1:27" ht="15">
      <c r="A23" s="1" t="s">
        <v>11</v>
      </c>
      <c r="B23" s="4">
        <v>146</v>
      </c>
      <c r="C23" s="4" t="s">
        <v>12</v>
      </c>
      <c r="D23" s="4">
        <v>45</v>
      </c>
      <c r="E23" s="5">
        <f>D23/$B$23</f>
        <v>0.30821917808219179</v>
      </c>
      <c r="F23" s="6">
        <v>5.56</v>
      </c>
      <c r="H23" s="4" t="s">
        <v>12</v>
      </c>
      <c r="I23" s="4">
        <v>45</v>
      </c>
      <c r="J23" s="5">
        <f>I23/$B$23</f>
        <v>0.30821917808219179</v>
      </c>
      <c r="K23" s="6">
        <v>6.83</v>
      </c>
      <c r="M23" s="4" t="s">
        <v>12</v>
      </c>
      <c r="N23" s="4">
        <v>45</v>
      </c>
      <c r="O23" s="5">
        <f>N23/$B$23</f>
        <v>0.30821917808219179</v>
      </c>
      <c r="P23" s="6">
        <v>4.5999999999999996</v>
      </c>
      <c r="R23" s="4" t="s">
        <v>12</v>
      </c>
      <c r="S23" s="4">
        <v>46</v>
      </c>
      <c r="T23" s="5">
        <f>S23/$B$23</f>
        <v>0.31506849315068491</v>
      </c>
      <c r="U23" s="6">
        <v>4.54</v>
      </c>
      <c r="W23" s="4" t="s">
        <v>12</v>
      </c>
      <c r="X23" s="4">
        <v>44</v>
      </c>
      <c r="Y23" s="5">
        <f>X23/$B$23</f>
        <v>0.30136986301369861</v>
      </c>
      <c r="Z23" s="6">
        <v>5.55</v>
      </c>
    </row>
    <row r="24" spans="1:27">
      <c r="B24" s="4"/>
      <c r="C24" s="4" t="s">
        <v>13</v>
      </c>
      <c r="D24" s="4">
        <v>25</v>
      </c>
      <c r="E24" s="5">
        <f>D24/$B$23</f>
        <v>0.17123287671232876</v>
      </c>
      <c r="F24" s="6">
        <v>7.48</v>
      </c>
      <c r="H24" s="4" t="s">
        <v>13</v>
      </c>
      <c r="I24" s="4">
        <v>35</v>
      </c>
      <c r="J24" s="5">
        <f>I24/$B$23</f>
        <v>0.23972602739726026</v>
      </c>
      <c r="K24" s="6">
        <v>7.68</v>
      </c>
      <c r="M24" s="4" t="s">
        <v>13</v>
      </c>
      <c r="N24" s="4">
        <v>37</v>
      </c>
      <c r="O24" s="5">
        <f>N24/$B$23</f>
        <v>0.25342465753424659</v>
      </c>
      <c r="P24" s="6">
        <v>7.15</v>
      </c>
      <c r="R24" s="4" t="s">
        <v>13</v>
      </c>
      <c r="S24" s="4">
        <v>35</v>
      </c>
      <c r="T24" s="5">
        <f>S24/$B$23</f>
        <v>0.23972602739726026</v>
      </c>
      <c r="U24" s="6">
        <v>7.89</v>
      </c>
      <c r="W24" s="4" t="s">
        <v>13</v>
      </c>
      <c r="X24" s="4">
        <v>39</v>
      </c>
      <c r="Y24" s="5">
        <f>X24/$B$23</f>
        <v>0.26712328767123289</v>
      </c>
      <c r="Z24" s="6">
        <v>6.65</v>
      </c>
    </row>
    <row r="25" spans="1:27">
      <c r="B25" s="4"/>
      <c r="C25" s="4" t="s">
        <v>14</v>
      </c>
      <c r="D25" s="4">
        <v>23</v>
      </c>
      <c r="E25" s="5">
        <f>D25/$B$23</f>
        <v>0.15753424657534246</v>
      </c>
      <c r="F25" s="6">
        <v>8.48</v>
      </c>
      <c r="H25" s="4" t="s">
        <v>14</v>
      </c>
      <c r="I25" s="4">
        <v>18</v>
      </c>
      <c r="J25" s="5">
        <f>I25/$B$23</f>
        <v>0.12328767123287671</v>
      </c>
      <c r="K25" s="6">
        <v>7.69</v>
      </c>
      <c r="M25" s="4" t="s">
        <v>14</v>
      </c>
      <c r="N25" s="4">
        <v>29</v>
      </c>
      <c r="O25" s="5">
        <f>N25/$B$23</f>
        <v>0.19863013698630136</v>
      </c>
      <c r="P25" s="6">
        <v>9.2899999999999991</v>
      </c>
      <c r="R25" s="4" t="s">
        <v>14</v>
      </c>
      <c r="S25" s="4">
        <v>32</v>
      </c>
      <c r="T25" s="5">
        <f>S25/$B$23</f>
        <v>0.21917808219178081</v>
      </c>
      <c r="U25" s="6">
        <v>9.83</v>
      </c>
      <c r="W25" s="4" t="s">
        <v>14</v>
      </c>
      <c r="X25" s="4">
        <v>29</v>
      </c>
      <c r="Y25" s="5">
        <f>X25/$B$23</f>
        <v>0.19863013698630136</v>
      </c>
      <c r="Z25" s="6">
        <v>9.4499999999999993</v>
      </c>
    </row>
    <row r="26" spans="1:27">
      <c r="B26" s="4"/>
      <c r="C26" s="4"/>
      <c r="D26" s="4">
        <f>SUM(D23:D25)</f>
        <v>93</v>
      </c>
      <c r="E26" s="5"/>
      <c r="F26" s="6">
        <f>(+D23*F23+D24*F24+D25*F25)/D26</f>
        <v>6.7982795698924736</v>
      </c>
      <c r="G26" s="7">
        <f>(-$B$23*6+D26*F26)/($B$23*6)</f>
        <v>-0.27826484018264841</v>
      </c>
      <c r="H26" s="4"/>
      <c r="I26" s="4">
        <f>SUM(I23:I25)</f>
        <v>98</v>
      </c>
      <c r="J26" s="5"/>
      <c r="K26" s="6">
        <f>(+I23*K23+I24*K24+I25*K25)/I26</f>
        <v>7.2915306122449</v>
      </c>
      <c r="L26" s="7">
        <f>(-$B$23*6+I26*K26)/($B$23*6)</f>
        <v>-0.18428082191780804</v>
      </c>
      <c r="M26" s="4"/>
      <c r="N26" s="4">
        <f>SUM(N23:N25)</f>
        <v>111</v>
      </c>
      <c r="O26" s="5"/>
      <c r="P26" s="6">
        <f>(+N23*P23+N24*P24+N25*P25)/N26</f>
        <v>6.6753153153153146</v>
      </c>
      <c r="Q26" s="7">
        <f>(-$B$23*6+N26*P26)/($B$23*6)</f>
        <v>-0.1541552511415526</v>
      </c>
      <c r="R26" s="4"/>
      <c r="S26" s="4">
        <f>SUM(S23:S25)</f>
        <v>113</v>
      </c>
      <c r="T26" s="5"/>
      <c r="U26" s="6">
        <f>(+S23*U23+S24*U24+S25*U25)/S26</f>
        <v>7.0756637168141587</v>
      </c>
      <c r="V26" s="7">
        <f>(-$B$23*6+S26*U26)/($B$23*6)</f>
        <v>-8.7271689497716951E-2</v>
      </c>
      <c r="W26" s="4"/>
      <c r="X26" s="4">
        <f>SUM(X23:X25)</f>
        <v>112</v>
      </c>
      <c r="Y26" s="5"/>
      <c r="Z26" s="6">
        <f>(+X23*Z23+X24*Z24+X25*Z25)/X26</f>
        <v>6.9428571428571422</v>
      </c>
      <c r="AA26" s="7">
        <f>(-$B$23*6+X26*Z26)/($B$23*6)</f>
        <v>-0.11232876712328778</v>
      </c>
    </row>
    <row r="27" spans="1:27">
      <c r="B27" s="4"/>
      <c r="C27" s="4" t="s">
        <v>15</v>
      </c>
      <c r="D27" s="4">
        <v>25</v>
      </c>
      <c r="E27" s="5">
        <f>D27/$B$23</f>
        <v>0.17123287671232876</v>
      </c>
      <c r="F27" s="6">
        <v>12.71</v>
      </c>
      <c r="H27" s="4" t="s">
        <v>15</v>
      </c>
      <c r="I27" s="4">
        <v>20</v>
      </c>
      <c r="J27" s="5">
        <f>I27/$B$23</f>
        <v>0.13698630136986301</v>
      </c>
      <c r="K27" s="6">
        <v>9.6199999999999992</v>
      </c>
      <c r="M27" s="4" t="s">
        <v>15</v>
      </c>
      <c r="N27" s="4">
        <v>16</v>
      </c>
      <c r="O27" s="5">
        <f>N27/$B$23</f>
        <v>0.1095890410958904</v>
      </c>
      <c r="P27" s="6">
        <v>12.49</v>
      </c>
      <c r="R27" s="4" t="s">
        <v>15</v>
      </c>
      <c r="S27" s="4">
        <v>16</v>
      </c>
      <c r="T27" s="5">
        <f>S27/$B$23</f>
        <v>0.1095890410958904</v>
      </c>
      <c r="U27" s="6">
        <v>10.41</v>
      </c>
      <c r="W27" s="4" t="s">
        <v>15</v>
      </c>
      <c r="X27" s="4">
        <v>17</v>
      </c>
      <c r="Y27" s="5">
        <f>X27/$B$23</f>
        <v>0.11643835616438356</v>
      </c>
      <c r="Z27" s="6">
        <v>16.489999999999998</v>
      </c>
    </row>
    <row r="28" spans="1:27">
      <c r="B28" s="4"/>
      <c r="C28" s="4" t="s">
        <v>16</v>
      </c>
      <c r="D28" s="4">
        <v>12</v>
      </c>
      <c r="E28" s="5">
        <f>D28/$B$23</f>
        <v>8.2191780821917804E-2</v>
      </c>
      <c r="F28" s="6">
        <v>12.36</v>
      </c>
      <c r="H28" s="4" t="s">
        <v>16</v>
      </c>
      <c r="I28" s="4">
        <v>16</v>
      </c>
      <c r="J28" s="5">
        <f>I28/$B$23</f>
        <v>0.1095890410958904</v>
      </c>
      <c r="K28" s="6">
        <v>10.16</v>
      </c>
      <c r="M28" s="4" t="s">
        <v>16</v>
      </c>
      <c r="N28" s="4">
        <v>10</v>
      </c>
      <c r="O28" s="5">
        <f>N28/$B$23</f>
        <v>6.8493150684931503E-2</v>
      </c>
      <c r="P28" s="6">
        <v>18.350000000000001</v>
      </c>
      <c r="R28" s="4" t="s">
        <v>16</v>
      </c>
      <c r="S28" s="4">
        <v>7</v>
      </c>
      <c r="T28" s="5">
        <f>S28/$B$23</f>
        <v>4.7945205479452052E-2</v>
      </c>
      <c r="U28" s="6">
        <v>19.559999999999999</v>
      </c>
      <c r="W28" s="4" t="s">
        <v>16</v>
      </c>
      <c r="X28" s="4">
        <v>5</v>
      </c>
      <c r="Y28" s="5">
        <f>X28/$B$23</f>
        <v>3.4246575342465752E-2</v>
      </c>
      <c r="Z28" s="6">
        <v>16.72</v>
      </c>
    </row>
    <row r="29" spans="1:27">
      <c r="B29" s="4"/>
      <c r="C29" s="4"/>
      <c r="D29" s="4"/>
      <c r="E29" s="4"/>
      <c r="F29" s="6"/>
      <c r="I29" s="4"/>
      <c r="J29" s="4"/>
      <c r="K29" s="6"/>
      <c r="N29" s="4"/>
      <c r="O29" s="4"/>
      <c r="P29" s="6"/>
      <c r="T29" s="4"/>
      <c r="X29" s="4"/>
      <c r="Y29" s="4"/>
      <c r="Z29" s="6"/>
    </row>
    <row r="30" spans="1:27">
      <c r="B30" s="4"/>
      <c r="D30" s="4"/>
      <c r="E30" s="4"/>
      <c r="F30" s="6"/>
      <c r="I30" s="4"/>
      <c r="J30" s="4"/>
      <c r="K30" s="6"/>
      <c r="N30" s="4"/>
      <c r="O30" s="4"/>
      <c r="P30" s="6"/>
      <c r="T30" s="4"/>
      <c r="X30" s="4"/>
      <c r="Y30" s="4"/>
      <c r="Z30" s="6"/>
    </row>
    <row r="31" spans="1:27" ht="15">
      <c r="A31" s="1" t="s">
        <v>17</v>
      </c>
      <c r="B31" s="4"/>
      <c r="C31" s="1" t="s">
        <v>19</v>
      </c>
      <c r="D31" s="1"/>
      <c r="E31" s="1"/>
      <c r="F31" s="3">
        <v>0.59399999999999997</v>
      </c>
      <c r="G31" s="2"/>
      <c r="H31" s="1" t="s">
        <v>19</v>
      </c>
      <c r="I31" s="1"/>
      <c r="J31" s="1"/>
      <c r="K31" s="3">
        <v>0.68799999999999994</v>
      </c>
      <c r="L31" s="2"/>
      <c r="M31" s="1" t="s">
        <v>19</v>
      </c>
      <c r="N31" s="1"/>
      <c r="O31" s="1"/>
      <c r="P31" s="3">
        <v>0.81299999999999994</v>
      </c>
      <c r="Q31" s="2"/>
      <c r="R31" s="1" t="s">
        <v>19</v>
      </c>
      <c r="S31" s="1"/>
      <c r="T31" s="1"/>
      <c r="U31" s="3">
        <v>0.81299999999999994</v>
      </c>
      <c r="V31" s="2"/>
      <c r="W31" s="1" t="s">
        <v>19</v>
      </c>
      <c r="X31" s="1"/>
      <c r="Y31" s="1"/>
      <c r="Z31" s="3">
        <v>0.78100000000000003</v>
      </c>
    </row>
    <row r="32" spans="1:27">
      <c r="B32" s="4">
        <v>32</v>
      </c>
      <c r="C32" s="4" t="s">
        <v>12</v>
      </c>
      <c r="D32" s="4">
        <v>10</v>
      </c>
      <c r="E32" s="5">
        <f>D32/$B$32</f>
        <v>0.3125</v>
      </c>
      <c r="F32" s="6">
        <v>11.85</v>
      </c>
      <c r="H32" s="4" t="s">
        <v>12</v>
      </c>
      <c r="I32" s="4">
        <v>11</v>
      </c>
      <c r="J32" s="5">
        <f>I32/$B$32</f>
        <v>0.34375</v>
      </c>
      <c r="K32" s="6">
        <v>7.29</v>
      </c>
      <c r="M32" s="4" t="s">
        <v>12</v>
      </c>
      <c r="N32" s="4">
        <v>11</v>
      </c>
      <c r="O32" s="5">
        <f>N32/$B$32</f>
        <v>0.34375</v>
      </c>
      <c r="P32" s="6">
        <v>6.19</v>
      </c>
      <c r="R32" s="4" t="s">
        <v>12</v>
      </c>
      <c r="S32" s="4">
        <v>8</v>
      </c>
      <c r="T32" s="5">
        <f>S32/$B$32</f>
        <v>0.25</v>
      </c>
      <c r="U32" s="6">
        <v>5.49</v>
      </c>
      <c r="W32" s="4" t="s">
        <v>12</v>
      </c>
      <c r="X32" s="4">
        <v>12</v>
      </c>
      <c r="Y32" s="5">
        <f>X32/$B$32</f>
        <v>0.375</v>
      </c>
      <c r="Z32" s="6">
        <v>9.11</v>
      </c>
    </row>
    <row r="33" spans="1:27">
      <c r="B33" s="4"/>
      <c r="C33" s="4" t="s">
        <v>13</v>
      </c>
      <c r="D33" s="4">
        <v>6</v>
      </c>
      <c r="E33" s="5">
        <f>D33/$B$32</f>
        <v>0.1875</v>
      </c>
      <c r="F33" s="6">
        <v>7.23</v>
      </c>
      <c r="H33" s="4" t="s">
        <v>13</v>
      </c>
      <c r="I33" s="4">
        <v>5</v>
      </c>
      <c r="J33" s="5">
        <f>I33/$B$32</f>
        <v>0.15625</v>
      </c>
      <c r="K33" s="6">
        <v>10.74</v>
      </c>
      <c r="M33" s="4" t="s">
        <v>13</v>
      </c>
      <c r="N33" s="4">
        <v>8</v>
      </c>
      <c r="O33" s="5">
        <f>N33/$B$32</f>
        <v>0.25</v>
      </c>
      <c r="P33" s="6">
        <v>11.77</v>
      </c>
      <c r="R33" s="4" t="s">
        <v>13</v>
      </c>
      <c r="S33" s="4">
        <v>10</v>
      </c>
      <c r="T33" s="5">
        <f>S33/$B$32</f>
        <v>0.3125</v>
      </c>
      <c r="U33" s="6">
        <v>13.31</v>
      </c>
      <c r="W33" s="4" t="s">
        <v>13</v>
      </c>
      <c r="X33" s="4">
        <v>7</v>
      </c>
      <c r="Y33" s="5">
        <f>X33/$B$32</f>
        <v>0.21875</v>
      </c>
      <c r="Z33" s="6">
        <v>13.79</v>
      </c>
    </row>
    <row r="34" spans="1:27">
      <c r="B34" s="4"/>
      <c r="C34" s="4" t="s">
        <v>14</v>
      </c>
      <c r="D34" s="4">
        <v>3</v>
      </c>
      <c r="E34" s="5">
        <f>D34/$B$32</f>
        <v>9.375E-2</v>
      </c>
      <c r="F34" s="6">
        <v>12.14</v>
      </c>
      <c r="H34" s="4" t="s">
        <v>14</v>
      </c>
      <c r="I34" s="4">
        <v>6</v>
      </c>
      <c r="J34" s="5">
        <f>I34/$B$32</f>
        <v>0.1875</v>
      </c>
      <c r="K34" s="6">
        <v>10.77</v>
      </c>
      <c r="M34" s="4" t="s">
        <v>14</v>
      </c>
      <c r="N34" s="4">
        <v>7</v>
      </c>
      <c r="O34" s="5">
        <f>N34/$B$32</f>
        <v>0.21875</v>
      </c>
      <c r="P34" s="6">
        <v>10.61</v>
      </c>
      <c r="R34" s="4" t="s">
        <v>14</v>
      </c>
      <c r="S34" s="4">
        <v>8</v>
      </c>
      <c r="T34" s="5">
        <f>S34/$B$32</f>
        <v>0.25</v>
      </c>
      <c r="U34" s="6">
        <v>9.66</v>
      </c>
      <c r="W34" s="4" t="s">
        <v>14</v>
      </c>
      <c r="X34" s="4">
        <v>6</v>
      </c>
      <c r="Y34" s="5">
        <f>X34/$B$32</f>
        <v>0.1875</v>
      </c>
      <c r="Z34" s="6">
        <v>8.6199999999999992</v>
      </c>
    </row>
    <row r="35" spans="1:27">
      <c r="B35" s="4"/>
      <c r="C35" s="4"/>
      <c r="D35" s="4">
        <f>SUM(D32:D34)</f>
        <v>19</v>
      </c>
      <c r="E35" s="5"/>
      <c r="F35" s="6">
        <f>(+D32*F32+D33*F33+D34*F34)/D35</f>
        <v>10.436842105263159</v>
      </c>
      <c r="G35" s="8">
        <f>(-$B$32*6+D35*F35)/($B$32*6)</f>
        <v>3.2812500000000057E-2</v>
      </c>
      <c r="H35" s="4"/>
      <c r="I35" s="4">
        <f>SUM(I32:I34)</f>
        <v>22</v>
      </c>
      <c r="J35" s="5"/>
      <c r="K35" s="6">
        <f>(+I32*K32+I33*K33+I34*K34)/I35</f>
        <v>9.0231818181818184</v>
      </c>
      <c r="L35" s="8">
        <f>(-$B$32*6+I35*K35)/($B$32*6)</f>
        <v>3.390624999999995E-2</v>
      </c>
      <c r="M35" s="4"/>
      <c r="N35" s="4">
        <f>SUM(N32:N34)</f>
        <v>26</v>
      </c>
      <c r="O35" s="5"/>
      <c r="P35" s="6">
        <f>(+N32*P32+N33*P33+N34*P34)/N35</f>
        <v>9.0969230769230762</v>
      </c>
      <c r="Q35" s="8">
        <f>(-$B$32*6+N35*P35)/($B$32*6)</f>
        <v>0.23187499999999991</v>
      </c>
      <c r="R35" s="4"/>
      <c r="S35" s="4">
        <f>SUM(S32:S34)</f>
        <v>26</v>
      </c>
      <c r="T35" s="5"/>
      <c r="U35" s="6">
        <f>(+S32*U32+S33*U33+S34*U34)/S35</f>
        <v>9.7807692307692307</v>
      </c>
      <c r="V35" s="8">
        <f>(-$B$32*6+S35*U35)/($B$32*6)</f>
        <v>0.32447916666666671</v>
      </c>
      <c r="W35" s="4"/>
      <c r="X35" s="4">
        <f>SUM(X32:X34)</f>
        <v>25</v>
      </c>
      <c r="Y35" s="5"/>
      <c r="Z35" s="6">
        <f>(+X32*Z32+X33*Z33+X34*Z34)/X35</f>
        <v>10.3028</v>
      </c>
      <c r="AA35" s="8">
        <f>(-$B$32*6+X35*Z35)/($B$32*6)</f>
        <v>0.34151041666666665</v>
      </c>
    </row>
    <row r="36" spans="1:27">
      <c r="B36" s="4"/>
      <c r="C36" s="4" t="s">
        <v>15</v>
      </c>
      <c r="D36" s="4">
        <v>7</v>
      </c>
      <c r="E36" s="5">
        <f>D36/$B$32</f>
        <v>0.21875</v>
      </c>
      <c r="F36" s="6">
        <v>12.3</v>
      </c>
      <c r="H36" s="4" t="s">
        <v>15</v>
      </c>
      <c r="I36" s="4">
        <v>5</v>
      </c>
      <c r="J36" s="5">
        <f>I36/$B$32</f>
        <v>0.15625</v>
      </c>
      <c r="K36" s="6">
        <v>13.37</v>
      </c>
      <c r="M36" s="4" t="s">
        <v>15</v>
      </c>
      <c r="N36" s="4">
        <v>4</v>
      </c>
      <c r="O36" s="5">
        <f>N36/$B$32</f>
        <v>0.125</v>
      </c>
      <c r="P36" s="6">
        <v>17.8</v>
      </c>
      <c r="R36" s="4" t="s">
        <v>15</v>
      </c>
      <c r="S36" s="4">
        <v>3</v>
      </c>
      <c r="T36" s="5">
        <f>S36/$B$32</f>
        <v>9.375E-2</v>
      </c>
      <c r="U36" s="6">
        <v>9.73</v>
      </c>
      <c r="W36" s="4" t="s">
        <v>15</v>
      </c>
      <c r="X36" s="4">
        <v>4</v>
      </c>
      <c r="Y36" s="5">
        <f>X36/$B$32</f>
        <v>0.125</v>
      </c>
      <c r="Z36" s="6">
        <v>13.65</v>
      </c>
    </row>
    <row r="37" spans="1:27">
      <c r="F37" s="6"/>
    </row>
    <row r="38" spans="1:27" ht="15">
      <c r="A38" s="2" t="s">
        <v>20</v>
      </c>
      <c r="B38" s="1" t="s">
        <v>5</v>
      </c>
      <c r="C38" s="1"/>
      <c r="D38" s="1" t="s">
        <v>6</v>
      </c>
      <c r="E38" s="1" t="s">
        <v>7</v>
      </c>
      <c r="F38" s="1" t="s">
        <v>8</v>
      </c>
      <c r="G38" s="2"/>
      <c r="H38" s="2"/>
      <c r="I38" s="1" t="s">
        <v>6</v>
      </c>
      <c r="J38" s="1" t="s">
        <v>7</v>
      </c>
      <c r="K38" s="1" t="s">
        <v>8</v>
      </c>
      <c r="L38" s="2"/>
      <c r="M38" s="1"/>
      <c r="N38" s="1" t="s">
        <v>6</v>
      </c>
      <c r="O38" s="1" t="s">
        <v>7</v>
      </c>
      <c r="P38" s="1" t="s">
        <v>8</v>
      </c>
      <c r="Q38" s="2"/>
      <c r="R38" s="2"/>
      <c r="S38" s="1" t="s">
        <v>6</v>
      </c>
      <c r="T38" s="1" t="s">
        <v>7</v>
      </c>
      <c r="U38" s="1" t="s">
        <v>8</v>
      </c>
      <c r="V38" s="2"/>
      <c r="W38" s="1"/>
      <c r="X38" s="1" t="s">
        <v>6</v>
      </c>
      <c r="Y38" s="1" t="s">
        <v>7</v>
      </c>
      <c r="Z38" s="1" t="s">
        <v>8</v>
      </c>
    </row>
    <row r="39" spans="1:27" ht="15">
      <c r="A39" s="2" t="s">
        <v>9</v>
      </c>
      <c r="B39" s="1"/>
      <c r="C39" s="1" t="s">
        <v>10</v>
      </c>
      <c r="D39" s="1"/>
      <c r="E39" s="1"/>
      <c r="F39" s="3">
        <v>0.63200000000000001</v>
      </c>
      <c r="G39" s="2"/>
      <c r="H39" s="1" t="s">
        <v>10</v>
      </c>
      <c r="I39" s="1"/>
      <c r="J39" s="1"/>
      <c r="K39" s="3">
        <v>0.58599999999999997</v>
      </c>
      <c r="L39" s="2"/>
      <c r="M39" s="1" t="s">
        <v>10</v>
      </c>
      <c r="N39" s="1"/>
      <c r="O39" s="1"/>
      <c r="P39" s="3">
        <v>0.64900000000000002</v>
      </c>
      <c r="Q39" s="2"/>
      <c r="R39" s="1" t="s">
        <v>10</v>
      </c>
      <c r="S39" s="1"/>
      <c r="T39" s="1"/>
      <c r="U39" s="3">
        <v>0.63500000000000001</v>
      </c>
      <c r="V39" s="2"/>
      <c r="W39" s="1" t="s">
        <v>10</v>
      </c>
      <c r="X39" s="1"/>
      <c r="Y39" s="1"/>
      <c r="Z39" s="3">
        <v>0.65300000000000002</v>
      </c>
    </row>
    <row r="40" spans="1:27" ht="15">
      <c r="A40" s="1" t="s">
        <v>11</v>
      </c>
      <c r="B40" s="4">
        <v>285</v>
      </c>
      <c r="C40" s="4" t="s">
        <v>12</v>
      </c>
      <c r="D40" s="4">
        <v>72</v>
      </c>
      <c r="E40" s="5">
        <f>D40/$B$40</f>
        <v>0.25263157894736843</v>
      </c>
      <c r="F40" s="6">
        <v>6.39</v>
      </c>
      <c r="H40" s="4" t="s">
        <v>12</v>
      </c>
      <c r="I40" s="4">
        <v>64</v>
      </c>
      <c r="J40" s="5">
        <f>I40/$B$40</f>
        <v>0.22456140350877193</v>
      </c>
      <c r="K40" s="6">
        <v>6.16</v>
      </c>
      <c r="M40" s="4" t="s">
        <v>12</v>
      </c>
      <c r="N40" s="4">
        <v>77</v>
      </c>
      <c r="O40" s="5">
        <f>N40/$B$40</f>
        <v>0.27017543859649124</v>
      </c>
      <c r="P40" s="6">
        <v>6.13</v>
      </c>
      <c r="R40" s="4" t="s">
        <v>12</v>
      </c>
      <c r="S40" s="4">
        <v>69</v>
      </c>
      <c r="T40" s="5">
        <f>S40/$B$40</f>
        <v>0.24210526315789474</v>
      </c>
      <c r="U40" s="6">
        <v>5.91</v>
      </c>
      <c r="W40" s="4" t="s">
        <v>12</v>
      </c>
      <c r="X40" s="4">
        <v>77</v>
      </c>
      <c r="Y40" s="5">
        <f>X40/$B$40</f>
        <v>0.27017543859649124</v>
      </c>
      <c r="Z40" s="6">
        <v>7.55</v>
      </c>
    </row>
    <row r="41" spans="1:27">
      <c r="B41" s="4"/>
      <c r="C41" s="4" t="s">
        <v>13</v>
      </c>
      <c r="D41" s="4">
        <v>48</v>
      </c>
      <c r="E41" s="5">
        <f>D41/$B$40</f>
        <v>0.16842105263157894</v>
      </c>
      <c r="F41" s="6">
        <v>11.18</v>
      </c>
      <c r="H41" s="4" t="s">
        <v>13</v>
      </c>
      <c r="I41" s="4">
        <v>43</v>
      </c>
      <c r="J41" s="5">
        <f>I41/$B$40</f>
        <v>0.15087719298245614</v>
      </c>
      <c r="K41" s="6">
        <v>10.79</v>
      </c>
      <c r="M41" s="4" t="s">
        <v>13</v>
      </c>
      <c r="N41" s="4">
        <v>43</v>
      </c>
      <c r="O41" s="5">
        <f>N41/$B$40</f>
        <v>0.15087719298245614</v>
      </c>
      <c r="P41" s="6">
        <v>10.67</v>
      </c>
      <c r="R41" s="4" t="s">
        <v>13</v>
      </c>
      <c r="S41" s="4">
        <v>51</v>
      </c>
      <c r="T41" s="5">
        <f>S41/$B$40</f>
        <v>0.17894736842105263</v>
      </c>
      <c r="U41" s="6">
        <v>10.27</v>
      </c>
      <c r="W41" s="4" t="s">
        <v>13</v>
      </c>
      <c r="X41" s="4">
        <v>45</v>
      </c>
      <c r="Y41" s="5">
        <f>X41/$B$40</f>
        <v>0.15789473684210525</v>
      </c>
      <c r="Z41" s="6">
        <v>10.67</v>
      </c>
    </row>
    <row r="42" spans="1:27">
      <c r="B42" s="4"/>
      <c r="C42" s="4" t="s">
        <v>14</v>
      </c>
      <c r="D42" s="4">
        <v>31</v>
      </c>
      <c r="E42" s="5">
        <f>D42/$B$40</f>
        <v>0.10877192982456141</v>
      </c>
      <c r="F42" s="6">
        <v>14.58</v>
      </c>
      <c r="H42" s="4" t="s">
        <v>14</v>
      </c>
      <c r="I42" s="4">
        <v>33</v>
      </c>
      <c r="J42" s="5">
        <f>I42/$B$40</f>
        <v>0.11578947368421053</v>
      </c>
      <c r="K42" s="6">
        <v>13.59</v>
      </c>
      <c r="M42" s="4" t="s">
        <v>14</v>
      </c>
      <c r="N42" s="4">
        <v>38</v>
      </c>
      <c r="O42" s="5">
        <f>N42/$B$40</f>
        <v>0.13333333333333333</v>
      </c>
      <c r="P42" s="6">
        <v>12.59</v>
      </c>
      <c r="R42" s="4" t="s">
        <v>14</v>
      </c>
      <c r="S42" s="4">
        <v>41</v>
      </c>
      <c r="T42" s="5">
        <f>S42/$B$40</f>
        <v>0.14385964912280702</v>
      </c>
      <c r="U42" s="6">
        <v>13.36</v>
      </c>
      <c r="W42" s="4" t="s">
        <v>14</v>
      </c>
      <c r="X42" s="4">
        <v>31</v>
      </c>
      <c r="Y42" s="5">
        <f>X42/$B$40</f>
        <v>0.10877192982456141</v>
      </c>
      <c r="Z42" s="6">
        <v>10.130000000000001</v>
      </c>
    </row>
    <row r="43" spans="1:27">
      <c r="B43" s="4"/>
      <c r="C43" s="4" t="s">
        <v>15</v>
      </c>
      <c r="D43" s="4">
        <v>29</v>
      </c>
      <c r="E43" s="5">
        <f>D43/$B$40</f>
        <v>0.10175438596491228</v>
      </c>
      <c r="F43" s="6">
        <v>16.100000000000001</v>
      </c>
      <c r="H43" s="4" t="s">
        <v>15</v>
      </c>
      <c r="I43" s="4">
        <v>27</v>
      </c>
      <c r="J43" s="5">
        <f>I43/$B$40</f>
        <v>9.4736842105263161E-2</v>
      </c>
      <c r="K43" s="6">
        <v>16.850000000000001</v>
      </c>
      <c r="M43" s="4" t="s">
        <v>15</v>
      </c>
      <c r="N43" s="4">
        <v>27</v>
      </c>
      <c r="O43" s="5">
        <f>N43/$B$40</f>
        <v>9.4736842105263161E-2</v>
      </c>
      <c r="P43" s="6">
        <v>16.07</v>
      </c>
      <c r="R43" s="4" t="s">
        <v>15</v>
      </c>
      <c r="S43" s="4">
        <v>20</v>
      </c>
      <c r="T43" s="5">
        <f>S43/$B$40</f>
        <v>7.0175438596491224E-2</v>
      </c>
      <c r="U43" s="6">
        <v>17.52</v>
      </c>
      <c r="W43" s="4" t="s">
        <v>15</v>
      </c>
      <c r="X43" s="4">
        <v>33</v>
      </c>
      <c r="Y43" s="5">
        <f>X43/$B$40</f>
        <v>0.11578947368421053</v>
      </c>
      <c r="Z43" s="6">
        <v>16.8</v>
      </c>
    </row>
    <row r="44" spans="1:27">
      <c r="B44" s="4"/>
      <c r="C44" s="4"/>
      <c r="D44" s="4">
        <f>SUM(D40:D43)</f>
        <v>180</v>
      </c>
      <c r="E44" s="5"/>
      <c r="F44" s="6">
        <f>(D40*F40+D41*F41+D42*F42+D43*F43)/D44</f>
        <v>10.642222222222223</v>
      </c>
      <c r="G44" s="7">
        <f>(-$B$40*8+D44*F44)/($B$40*8)</f>
        <v>-0.1598245614035087</v>
      </c>
      <c r="H44" s="4"/>
      <c r="I44" s="4">
        <f>SUM(I40:I43)</f>
        <v>167</v>
      </c>
      <c r="J44" s="5"/>
      <c r="K44" s="6">
        <f>(I40*K40+I41*K41+I42*K42+I43*K43)/I44</f>
        <v>10.54868263473054</v>
      </c>
      <c r="L44" s="7">
        <f>(-$B$40*8+I44*K44)/($B$40*8)</f>
        <v>-0.2273552631578947</v>
      </c>
      <c r="M44" s="4"/>
      <c r="N44" s="4">
        <f>SUM(N40:N43)</f>
        <v>185</v>
      </c>
      <c r="O44" s="5"/>
      <c r="P44" s="6">
        <f>(N40*P40+N41*P41+N42*P42+N43*P43)/N44</f>
        <v>9.9628648648648657</v>
      </c>
      <c r="Q44" s="7">
        <f>(-$B$40*8+N44*P44)/($B$40*8)</f>
        <v>-0.19160964912280698</v>
      </c>
      <c r="R44" s="4"/>
      <c r="S44" s="4">
        <f>SUM(S40:S43)</f>
        <v>181</v>
      </c>
      <c r="T44" s="5"/>
      <c r="U44" s="6">
        <f>(S40*U40+S41*U41+S42*U42+S43*U43)/S44</f>
        <v>10.108950276243093</v>
      </c>
      <c r="V44" s="7">
        <f>(-$B$40*8+S44*U44)/($B$40*8)</f>
        <v>-0.19749122807017552</v>
      </c>
      <c r="W44" s="4"/>
      <c r="X44" s="4">
        <f>SUM(X40:X43)</f>
        <v>186</v>
      </c>
      <c r="Y44" s="5"/>
      <c r="Z44" s="6">
        <f>(X40*Z40+X41*Z41+X42*Z42+X43*Z43)/X44</f>
        <v>10.375967741935483</v>
      </c>
      <c r="AA44" s="7">
        <f>(-$B$40*8+X44*Z44)/($B$40*8)</f>
        <v>-0.15353947368421059</v>
      </c>
    </row>
    <row r="45" spans="1:27">
      <c r="B45" s="4"/>
      <c r="C45" s="4" t="s">
        <v>16</v>
      </c>
      <c r="D45" s="4">
        <v>16</v>
      </c>
      <c r="E45" s="5">
        <f>D45/$B$40</f>
        <v>5.6140350877192984E-2</v>
      </c>
      <c r="F45" s="6">
        <v>12.68</v>
      </c>
      <c r="H45" s="4" t="s">
        <v>16</v>
      </c>
      <c r="I45" s="4">
        <v>17</v>
      </c>
      <c r="J45" s="5">
        <f>I45/$B$40</f>
        <v>5.9649122807017542E-2</v>
      </c>
      <c r="K45" s="6">
        <v>12.11</v>
      </c>
      <c r="M45" s="4" t="s">
        <v>16</v>
      </c>
      <c r="N45" s="4">
        <v>10</v>
      </c>
      <c r="O45" s="5">
        <f>N45/$B$40</f>
        <v>3.5087719298245612E-2</v>
      </c>
      <c r="P45" s="6">
        <v>30.72</v>
      </c>
      <c r="R45" s="4" t="s">
        <v>16</v>
      </c>
      <c r="S45" s="4">
        <v>14</v>
      </c>
      <c r="T45" s="5">
        <f>S45/$B$40</f>
        <v>4.912280701754386E-2</v>
      </c>
      <c r="U45" s="6">
        <v>21.83</v>
      </c>
      <c r="W45" s="4" t="s">
        <v>16</v>
      </c>
      <c r="X45" s="4">
        <v>8</v>
      </c>
      <c r="Y45" s="5">
        <f>X45/$B$40</f>
        <v>2.8070175438596492E-2</v>
      </c>
      <c r="Z45" s="6">
        <v>18.5</v>
      </c>
    </row>
    <row r="46" spans="1:27">
      <c r="B46" s="4"/>
      <c r="D46" s="4"/>
      <c r="E46" s="4"/>
      <c r="F46" s="6"/>
      <c r="I46" s="4"/>
      <c r="J46" s="4"/>
      <c r="K46" s="6"/>
      <c r="N46" s="4"/>
      <c r="O46" s="4"/>
      <c r="P46" s="6"/>
      <c r="S46" s="4"/>
      <c r="T46" s="4"/>
      <c r="X46" s="4"/>
      <c r="Y46" s="4"/>
      <c r="Z46" s="6"/>
    </row>
    <row r="47" spans="1:27">
      <c r="B47" s="4"/>
      <c r="D47" s="4"/>
      <c r="E47" s="4"/>
      <c r="F47" s="6"/>
      <c r="I47" s="4"/>
      <c r="J47" s="4"/>
      <c r="K47" s="6"/>
      <c r="N47" s="4"/>
      <c r="O47" s="4"/>
      <c r="P47" s="6"/>
      <c r="S47" s="4"/>
      <c r="T47" s="4"/>
      <c r="X47" s="4"/>
      <c r="Y47" s="4"/>
      <c r="Z47" s="6"/>
    </row>
    <row r="48" spans="1:27" ht="15">
      <c r="A48" s="1" t="s">
        <v>17</v>
      </c>
      <c r="B48" s="4"/>
      <c r="C48" s="1" t="s">
        <v>10</v>
      </c>
      <c r="D48" s="1"/>
      <c r="E48" s="1"/>
      <c r="F48" s="3">
        <v>0.59499999999999997</v>
      </c>
      <c r="G48" s="2"/>
      <c r="H48" s="1" t="s">
        <v>10</v>
      </c>
      <c r="I48" s="1"/>
      <c r="J48" s="1"/>
      <c r="K48" s="3">
        <v>0.59</v>
      </c>
      <c r="L48" s="2"/>
      <c r="M48" s="1" t="s">
        <v>10</v>
      </c>
      <c r="N48" s="1"/>
      <c r="O48" s="1"/>
      <c r="P48" s="3">
        <v>0.64</v>
      </c>
      <c r="Q48" s="2"/>
      <c r="R48" s="1" t="s">
        <v>10</v>
      </c>
      <c r="S48" s="1"/>
      <c r="T48" s="1"/>
      <c r="U48" s="3">
        <v>0.63100000000000001</v>
      </c>
      <c r="V48" s="2"/>
      <c r="W48" s="1" t="s">
        <v>10</v>
      </c>
      <c r="X48" s="1"/>
      <c r="Y48" s="1"/>
      <c r="Z48" s="3">
        <v>0.65300000000000002</v>
      </c>
    </row>
    <row r="49" spans="1:27">
      <c r="B49" s="4">
        <v>222</v>
      </c>
      <c r="C49" s="4" t="s">
        <v>12</v>
      </c>
      <c r="D49" s="4">
        <v>46</v>
      </c>
      <c r="E49" s="5">
        <f>D49/$B$49</f>
        <v>0.2072072072072072</v>
      </c>
      <c r="F49" s="6">
        <v>6.53</v>
      </c>
      <c r="H49" s="4" t="s">
        <v>12</v>
      </c>
      <c r="I49" s="4">
        <v>40</v>
      </c>
      <c r="J49" s="5">
        <f>I49/$B$49</f>
        <v>0.18018018018018017</v>
      </c>
      <c r="K49" s="6">
        <v>7.54</v>
      </c>
      <c r="M49" s="4" t="s">
        <v>12</v>
      </c>
      <c r="N49" s="4">
        <v>47</v>
      </c>
      <c r="O49" s="5">
        <f>N49/$B$49</f>
        <v>0.21171171171171171</v>
      </c>
      <c r="P49" s="6">
        <v>6.43</v>
      </c>
      <c r="R49" s="4" t="s">
        <v>12</v>
      </c>
      <c r="S49" s="4">
        <v>53</v>
      </c>
      <c r="T49" s="5">
        <f>S49/$B$49</f>
        <v>0.23873873873873874</v>
      </c>
      <c r="U49" s="6">
        <v>7.1</v>
      </c>
      <c r="W49" s="4" t="s">
        <v>12</v>
      </c>
      <c r="X49" s="4">
        <v>62</v>
      </c>
      <c r="Y49" s="5">
        <f>X49/$B$49</f>
        <v>0.27927927927927926</v>
      </c>
      <c r="Z49" s="6">
        <v>7.45</v>
      </c>
    </row>
    <row r="50" spans="1:27">
      <c r="B50" s="4"/>
      <c r="C50" s="4" t="s">
        <v>13</v>
      </c>
      <c r="D50" s="4">
        <v>31</v>
      </c>
      <c r="E50" s="5">
        <f>D50/$B$49</f>
        <v>0.13963963963963963</v>
      </c>
      <c r="F50" s="6">
        <v>11.75</v>
      </c>
      <c r="H50" s="4" t="s">
        <v>13</v>
      </c>
      <c r="I50" s="4">
        <v>41</v>
      </c>
      <c r="J50" s="5">
        <f>I50/$B$49</f>
        <v>0.18468468468468469</v>
      </c>
      <c r="K50" s="6">
        <v>10.61</v>
      </c>
      <c r="M50" s="4" t="s">
        <v>13</v>
      </c>
      <c r="N50" s="4">
        <v>39</v>
      </c>
      <c r="O50" s="5">
        <f>N50/$B$49</f>
        <v>0.17567567567567569</v>
      </c>
      <c r="P50" s="6">
        <v>9.9600000000000009</v>
      </c>
      <c r="R50" s="4" t="s">
        <v>13</v>
      </c>
      <c r="S50" s="4">
        <v>42</v>
      </c>
      <c r="T50" s="5">
        <f>S50/$B$49</f>
        <v>0.1891891891891892</v>
      </c>
      <c r="U50" s="6">
        <v>9.66</v>
      </c>
      <c r="W50" s="4" t="s">
        <v>13</v>
      </c>
      <c r="X50" s="4">
        <v>35</v>
      </c>
      <c r="Y50" s="5">
        <f>X50/$B$49</f>
        <v>0.15765765765765766</v>
      </c>
      <c r="Z50" s="6">
        <v>13.6</v>
      </c>
    </row>
    <row r="51" spans="1:27">
      <c r="B51" s="4"/>
      <c r="C51" s="4" t="s">
        <v>14</v>
      </c>
      <c r="D51" s="4">
        <v>27</v>
      </c>
      <c r="E51" s="5">
        <f>D51/$B$49</f>
        <v>0.12162162162162163</v>
      </c>
      <c r="F51" s="6">
        <v>14.65</v>
      </c>
      <c r="H51" s="4" t="s">
        <v>14</v>
      </c>
      <c r="I51" s="4">
        <v>24</v>
      </c>
      <c r="J51" s="5">
        <f>I51/$B$49</f>
        <v>0.10810810810810811</v>
      </c>
      <c r="K51" s="6">
        <v>9.1999999999999993</v>
      </c>
      <c r="M51" s="4" t="s">
        <v>14</v>
      </c>
      <c r="N51" s="4">
        <v>32</v>
      </c>
      <c r="O51" s="5">
        <f>N51/$B$49</f>
        <v>0.14414414414414414</v>
      </c>
      <c r="P51" s="6">
        <v>11.86</v>
      </c>
      <c r="R51" s="4" t="s">
        <v>14</v>
      </c>
      <c r="S51" s="4">
        <v>23</v>
      </c>
      <c r="T51" s="5">
        <f>S51/$B$49</f>
        <v>0.1036036036036036</v>
      </c>
      <c r="U51" s="6">
        <v>12.36</v>
      </c>
      <c r="W51" s="4" t="s">
        <v>14</v>
      </c>
      <c r="X51" s="4">
        <v>21</v>
      </c>
      <c r="Y51" s="5">
        <f>X51/$B$49</f>
        <v>9.45945945945946E-2</v>
      </c>
      <c r="Z51" s="6">
        <v>17.059999999999999</v>
      </c>
    </row>
    <row r="52" spans="1:27">
      <c r="B52" s="4"/>
      <c r="C52" s="4" t="s">
        <v>15</v>
      </c>
      <c r="D52" s="4">
        <v>28</v>
      </c>
      <c r="E52" s="5">
        <f>D52/$B$49</f>
        <v>0.12612612612612611</v>
      </c>
      <c r="F52" s="6">
        <v>14.96</v>
      </c>
      <c r="H52" s="4" t="s">
        <v>15</v>
      </c>
      <c r="I52" s="4">
        <v>26</v>
      </c>
      <c r="J52" s="5">
        <f>I52/$B$49</f>
        <v>0.11711711711711711</v>
      </c>
      <c r="K52" s="6">
        <v>13.85</v>
      </c>
      <c r="M52" s="4" t="s">
        <v>15</v>
      </c>
      <c r="N52" s="4">
        <v>24</v>
      </c>
      <c r="O52" s="5">
        <f>N52/$B$49</f>
        <v>0.10810810810810811</v>
      </c>
      <c r="P52" s="6">
        <v>21.54</v>
      </c>
      <c r="R52" s="4" t="s">
        <v>15</v>
      </c>
      <c r="S52" s="4">
        <v>22</v>
      </c>
      <c r="T52" s="5">
        <f>S52/$B$49</f>
        <v>9.90990990990991E-2</v>
      </c>
      <c r="U52" s="6">
        <v>20.48</v>
      </c>
      <c r="W52" s="4" t="s">
        <v>15</v>
      </c>
      <c r="X52" s="4">
        <v>27</v>
      </c>
      <c r="Y52" s="5">
        <f>X52/$B$49</f>
        <v>0.12162162162162163</v>
      </c>
      <c r="Z52" s="6">
        <v>15.24</v>
      </c>
    </row>
    <row r="53" spans="1:27">
      <c r="B53" s="4"/>
      <c r="C53" s="4"/>
      <c r="D53" s="4">
        <f>SUM(D49:D52)</f>
        <v>132</v>
      </c>
      <c r="E53" s="5"/>
      <c r="F53" s="6">
        <f>(D49*F49+D50*F50+D51*F51+D52*F52)/D53</f>
        <v>11.205</v>
      </c>
      <c r="G53" s="7">
        <f>(-$B$49*8+D53*F53)/($B$49*8)</f>
        <v>-0.16719594594594597</v>
      </c>
      <c r="H53" s="4"/>
      <c r="I53" s="4">
        <f>SUM(I49:I52)</f>
        <v>131</v>
      </c>
      <c r="J53" s="5"/>
      <c r="K53" s="6">
        <f>(I49*K49+I50*K50+I51*K51+I52*K52)/I53</f>
        <v>10.057328244274808</v>
      </c>
      <c r="L53" s="7">
        <f>(-$B$49*8+I53*K53)/($B$49*8)</f>
        <v>-0.25815878378378376</v>
      </c>
      <c r="M53" s="4"/>
      <c r="N53" s="4">
        <f>SUM(N49:N52)</f>
        <v>142</v>
      </c>
      <c r="O53" s="5"/>
      <c r="P53" s="6">
        <f>(N49*P49+N50*P50+N51*P51+N52*P52)/N53</f>
        <v>11.176971830985917</v>
      </c>
      <c r="Q53" s="7">
        <f>(-$B$49*8+N53*P53)/($B$49*8)</f>
        <v>-0.10634572072072065</v>
      </c>
      <c r="R53" s="4"/>
      <c r="S53" s="4">
        <f>SUM(S49:S52)</f>
        <v>140</v>
      </c>
      <c r="T53" s="5"/>
      <c r="U53" s="6">
        <f>(S49*U49+S50*U50+S51*U51+S52*U52)/S53</f>
        <v>10.834714285714284</v>
      </c>
      <c r="V53" s="7">
        <f>(-$B$49*8+S53*U53)/($B$49*8)</f>
        <v>-0.14591216216216235</v>
      </c>
      <c r="W53" s="4"/>
      <c r="X53" s="4">
        <f>SUM(X49:X52)</f>
        <v>145</v>
      </c>
      <c r="Y53" s="5"/>
      <c r="Z53" s="6">
        <f>(X49*Z49+X50*Z50+X51*Z51+X52*Z52)/X53</f>
        <v>11.776827586206897</v>
      </c>
      <c r="AA53" s="7">
        <f>(-$B$49*8+X53*Z53)/($B$49*8)</f>
        <v>-3.8490990990990938E-2</v>
      </c>
    </row>
    <row r="54" spans="1:27">
      <c r="B54" s="4"/>
      <c r="C54" s="4" t="s">
        <v>16</v>
      </c>
      <c r="D54" s="4">
        <v>13</v>
      </c>
      <c r="E54" s="5">
        <f>D54/$B$49</f>
        <v>5.8558558558558557E-2</v>
      </c>
      <c r="F54" s="6">
        <v>28.17</v>
      </c>
      <c r="H54" s="4" t="s">
        <v>16</v>
      </c>
      <c r="I54" s="4">
        <v>18</v>
      </c>
      <c r="J54" s="5">
        <f>I54/$B$49</f>
        <v>8.1081081081081086E-2</v>
      </c>
      <c r="K54" s="6">
        <v>19.68</v>
      </c>
      <c r="M54" s="4" t="s">
        <v>16</v>
      </c>
      <c r="N54" s="4">
        <v>5</v>
      </c>
      <c r="O54" s="5">
        <f>N54/$B$49</f>
        <v>2.2522522522522521E-2</v>
      </c>
      <c r="P54" s="6">
        <v>7.26</v>
      </c>
      <c r="R54" s="4" t="s">
        <v>16</v>
      </c>
      <c r="S54" s="4">
        <v>7</v>
      </c>
      <c r="T54" s="5">
        <f>S54/$B$49</f>
        <v>3.1531531531531529E-2</v>
      </c>
      <c r="U54" s="6">
        <v>22.66</v>
      </c>
      <c r="W54" s="4" t="s">
        <v>16</v>
      </c>
      <c r="X54" s="4">
        <v>9</v>
      </c>
      <c r="Y54" s="5">
        <f>X54/$B$49</f>
        <v>4.0540540540540543E-2</v>
      </c>
      <c r="Z54" s="6">
        <v>13.98</v>
      </c>
    </row>
    <row r="55" spans="1:27">
      <c r="B55" s="4"/>
      <c r="D55" s="4"/>
      <c r="E55" s="4"/>
      <c r="F55" s="6"/>
      <c r="I55" s="4"/>
      <c r="K55" s="6"/>
      <c r="N55" s="4"/>
      <c r="O55" s="4"/>
      <c r="P55" s="6"/>
      <c r="S55" s="4"/>
      <c r="X55" s="4"/>
      <c r="Y55" s="4"/>
      <c r="Z55" s="6"/>
    </row>
    <row r="56" spans="1:27">
      <c r="B56" s="4"/>
      <c r="D56" s="4"/>
      <c r="E56" s="4"/>
      <c r="F56" s="6"/>
      <c r="I56" s="4"/>
      <c r="K56" s="6"/>
      <c r="P56" s="6"/>
      <c r="S56" s="4"/>
      <c r="X56" s="4"/>
      <c r="Y56" s="4"/>
      <c r="Z56" s="6"/>
    </row>
    <row r="57" spans="1:27" ht="15">
      <c r="A57" s="2" t="s">
        <v>21</v>
      </c>
      <c r="B57" s="1" t="s">
        <v>5</v>
      </c>
      <c r="F57" s="6"/>
      <c r="S57" s="4"/>
    </row>
    <row r="58" spans="1:27" ht="15">
      <c r="A58" s="2"/>
      <c r="B58" s="1"/>
      <c r="C58" s="1" t="s">
        <v>19</v>
      </c>
      <c r="D58" s="1"/>
      <c r="E58" s="1"/>
      <c r="F58" s="3"/>
      <c r="G58" s="2"/>
      <c r="H58" s="1" t="s">
        <v>19</v>
      </c>
      <c r="I58" s="1"/>
      <c r="J58" s="1"/>
      <c r="K58" s="3"/>
      <c r="L58" s="2"/>
      <c r="M58" s="1" t="s">
        <v>19</v>
      </c>
      <c r="N58" s="1"/>
      <c r="O58" s="1"/>
      <c r="P58" s="3"/>
      <c r="Q58" s="2"/>
      <c r="R58" s="1" t="s">
        <v>19</v>
      </c>
      <c r="S58" s="1"/>
      <c r="T58" s="1"/>
      <c r="U58" s="3"/>
      <c r="V58" s="2"/>
      <c r="W58" s="1" t="s">
        <v>19</v>
      </c>
      <c r="X58" s="1"/>
      <c r="Y58" s="1"/>
      <c r="Z58" s="3"/>
    </row>
    <row r="59" spans="1:27" ht="15">
      <c r="A59" s="1" t="s">
        <v>11</v>
      </c>
      <c r="B59" s="4">
        <v>32</v>
      </c>
      <c r="C59" s="4" t="s">
        <v>12</v>
      </c>
      <c r="D59" s="4">
        <v>10</v>
      </c>
      <c r="E59" s="5">
        <f>D59/$B$59</f>
        <v>0.3125</v>
      </c>
      <c r="F59" s="6">
        <v>6.18</v>
      </c>
      <c r="H59" s="4" t="s">
        <v>12</v>
      </c>
      <c r="I59" s="4">
        <v>11</v>
      </c>
      <c r="J59" s="5">
        <f>I59/$B$59</f>
        <v>0.34375</v>
      </c>
      <c r="K59" s="6">
        <v>5.27</v>
      </c>
      <c r="M59" s="4" t="s">
        <v>12</v>
      </c>
      <c r="N59" s="4">
        <v>13</v>
      </c>
      <c r="O59" s="5">
        <f>N59/$B$59</f>
        <v>0.40625</v>
      </c>
      <c r="P59" s="6">
        <v>4.99</v>
      </c>
      <c r="R59" s="4" t="s">
        <v>12</v>
      </c>
      <c r="S59" s="4">
        <v>15</v>
      </c>
      <c r="T59" s="5">
        <f>S59/$B$59</f>
        <v>0.46875</v>
      </c>
      <c r="U59" s="6">
        <v>6.04</v>
      </c>
      <c r="W59" s="4" t="s">
        <v>12</v>
      </c>
      <c r="X59" s="4">
        <v>8</v>
      </c>
      <c r="Y59" s="5">
        <f>X59/$B$59</f>
        <v>0.25</v>
      </c>
      <c r="Z59" s="6">
        <v>6.35</v>
      </c>
    </row>
    <row r="60" spans="1:27">
      <c r="B60" s="4"/>
      <c r="C60" s="4" t="s">
        <v>13</v>
      </c>
      <c r="D60" s="4">
        <v>7</v>
      </c>
      <c r="E60" s="5">
        <f>D60/$B$59</f>
        <v>0.21875</v>
      </c>
      <c r="F60" s="6">
        <v>8.75</v>
      </c>
      <c r="H60" s="4" t="s">
        <v>13</v>
      </c>
      <c r="I60" s="4">
        <v>9</v>
      </c>
      <c r="J60" s="5">
        <f>I60/$B$59</f>
        <v>0.28125</v>
      </c>
      <c r="K60" s="6">
        <v>9.0299999999999994</v>
      </c>
      <c r="M60" s="4" t="s">
        <v>13</v>
      </c>
      <c r="N60" s="4">
        <v>8</v>
      </c>
      <c r="O60" s="5">
        <f>N60/$B$59</f>
        <v>0.25</v>
      </c>
      <c r="P60" s="6">
        <v>9.3000000000000007</v>
      </c>
      <c r="R60" s="4" t="s">
        <v>13</v>
      </c>
      <c r="S60" s="4">
        <v>5</v>
      </c>
      <c r="T60" s="5">
        <f>S60/$B$59</f>
        <v>0.15625</v>
      </c>
      <c r="U60" s="6">
        <v>7.86</v>
      </c>
      <c r="W60" s="4" t="s">
        <v>13</v>
      </c>
      <c r="X60" s="4">
        <v>11</v>
      </c>
      <c r="Y60" s="5">
        <f>X60/$B$59</f>
        <v>0.34375</v>
      </c>
      <c r="Z60" s="6">
        <v>8.6300000000000008</v>
      </c>
    </row>
    <row r="61" spans="1:27">
      <c r="B61" s="4"/>
      <c r="C61" s="4" t="s">
        <v>14</v>
      </c>
      <c r="D61" s="4">
        <v>5</v>
      </c>
      <c r="E61" s="5">
        <f>D61/$B$59</f>
        <v>0.15625</v>
      </c>
      <c r="F61" s="6">
        <v>8.57</v>
      </c>
      <c r="H61" s="4" t="s">
        <v>14</v>
      </c>
      <c r="I61" s="4">
        <v>3</v>
      </c>
      <c r="J61" s="5">
        <f>I61/$B$59</f>
        <v>9.375E-2</v>
      </c>
      <c r="K61" s="6">
        <v>9.73</v>
      </c>
      <c r="M61" s="4" t="s">
        <v>14</v>
      </c>
      <c r="N61" s="4">
        <v>2</v>
      </c>
      <c r="O61" s="5">
        <f>N61/$B$59</f>
        <v>6.25E-2</v>
      </c>
      <c r="P61" s="6">
        <v>10</v>
      </c>
      <c r="R61" s="4" t="s">
        <v>14</v>
      </c>
      <c r="S61" s="4">
        <v>3</v>
      </c>
      <c r="T61" s="5">
        <f>S61/$B$59</f>
        <v>9.375E-2</v>
      </c>
      <c r="U61" s="6">
        <v>10.07</v>
      </c>
      <c r="W61" s="4" t="s">
        <v>14</v>
      </c>
      <c r="X61" s="4">
        <v>4</v>
      </c>
      <c r="Y61" s="5">
        <f>X61/$B$59</f>
        <v>0.125</v>
      </c>
      <c r="Z61" s="6">
        <v>5.63</v>
      </c>
    </row>
    <row r="62" spans="1:27">
      <c r="B62" s="4"/>
      <c r="C62" s="4"/>
      <c r="D62" s="4">
        <f>SUM(D59:D61)</f>
        <v>22</v>
      </c>
      <c r="E62" s="5"/>
      <c r="F62" s="6">
        <f>(D59*F59+D60*F60+D61*F61)/D62</f>
        <v>7.540909090909091</v>
      </c>
      <c r="G62" s="7">
        <f>(-$B$59*6+D62*F62)/($B$59*6)</f>
        <v>-0.13593749999999996</v>
      </c>
      <c r="H62" s="4"/>
      <c r="I62" s="4">
        <f>SUM(I59:I61)</f>
        <v>23</v>
      </c>
      <c r="J62" s="5"/>
      <c r="K62" s="6">
        <f>(I59*K59+I60*K60+I61*K61)/I62</f>
        <v>7.3230434782608702</v>
      </c>
      <c r="L62" s="7">
        <f>(-$B$59*6+I62*K62)/($B$59*6)</f>
        <v>-0.12276041666666664</v>
      </c>
      <c r="M62" s="4"/>
      <c r="N62" s="4">
        <f>SUM(N59:N61)</f>
        <v>23</v>
      </c>
      <c r="O62" s="5"/>
      <c r="P62" s="6">
        <f>(N59*P59+N60*P60+N61*P61)/N62</f>
        <v>6.9247826086956525</v>
      </c>
      <c r="Q62" s="7">
        <f>(-$B$59*6+N62*P62)/($B$59*6)</f>
        <v>-0.17046874999999995</v>
      </c>
      <c r="R62" s="4"/>
      <c r="S62" s="4">
        <f>SUM(S59:S61)</f>
        <v>23</v>
      </c>
      <c r="T62" s="5"/>
      <c r="U62" s="6">
        <f>(S59*U59+S60*U60+S61*U61)/S62</f>
        <v>6.9613043478260872</v>
      </c>
      <c r="V62" s="7">
        <f>(-$B$59*6+S62*U62)/($B$59*6)</f>
        <v>-0.16609374999999993</v>
      </c>
      <c r="W62" s="4"/>
      <c r="X62" s="4">
        <f>SUM(X59:X61)</f>
        <v>23</v>
      </c>
      <c r="Y62" s="5"/>
      <c r="Z62" s="6">
        <f>(X59*Z59+X60*Z60+X61*Z61)/X62</f>
        <v>7.3152173913043494</v>
      </c>
      <c r="AA62" s="7">
        <f>(-$B$59*6+X62*Z62)/($B$59*6)</f>
        <v>-0.12369791666666652</v>
      </c>
    </row>
    <row r="63" spans="1:27">
      <c r="B63" s="4"/>
      <c r="C63" s="4"/>
      <c r="D63" s="4"/>
      <c r="E63" s="4"/>
      <c r="F63" s="6"/>
      <c r="I63" s="4"/>
      <c r="J63" s="4"/>
      <c r="K63" s="6"/>
      <c r="N63" s="4"/>
      <c r="O63" s="4"/>
      <c r="P63" s="6"/>
      <c r="T63" s="4"/>
      <c r="X63" s="4"/>
      <c r="Y63" s="4"/>
      <c r="Z63" s="6"/>
    </row>
    <row r="64" spans="1:27">
      <c r="B64" s="4"/>
      <c r="D64" s="4"/>
      <c r="E64" s="4"/>
      <c r="F64" s="6"/>
      <c r="I64" s="4"/>
      <c r="J64" s="4"/>
      <c r="K64" s="6"/>
      <c r="N64" s="4"/>
      <c r="O64" s="4"/>
      <c r="P64" s="6"/>
      <c r="T64" s="4"/>
      <c r="X64" s="4"/>
      <c r="Y64" s="4"/>
      <c r="Z64" s="6"/>
    </row>
    <row r="65" spans="1:26" ht="15">
      <c r="A65" s="1" t="s">
        <v>17</v>
      </c>
      <c r="B65" s="4"/>
      <c r="C65" s="1" t="s">
        <v>19</v>
      </c>
      <c r="D65" s="1"/>
      <c r="E65" s="1"/>
      <c r="F65" s="3"/>
      <c r="G65" s="2"/>
      <c r="H65" s="1" t="s">
        <v>19</v>
      </c>
      <c r="I65" s="1"/>
      <c r="J65" s="1"/>
      <c r="K65" s="3"/>
      <c r="L65" s="2"/>
      <c r="M65" s="1" t="s">
        <v>19</v>
      </c>
      <c r="N65" s="1"/>
      <c r="O65" s="1"/>
      <c r="P65" s="3"/>
      <c r="Q65" s="2"/>
      <c r="R65" s="1" t="s">
        <v>19</v>
      </c>
      <c r="S65" s="1"/>
      <c r="T65" s="1"/>
      <c r="U65" s="3"/>
      <c r="V65" s="2"/>
      <c r="W65" s="1" t="s">
        <v>19</v>
      </c>
      <c r="X65" s="1"/>
      <c r="Y65" s="1"/>
      <c r="Z65" s="3"/>
    </row>
    <row r="66" spans="1:26">
      <c r="B66" s="4">
        <v>3</v>
      </c>
      <c r="C66" s="4" t="s">
        <v>12</v>
      </c>
      <c r="D66" s="4"/>
      <c r="E66" s="5">
        <f>D66/$B$66</f>
        <v>0</v>
      </c>
      <c r="F66" s="6"/>
      <c r="H66" s="4" t="s">
        <v>12</v>
      </c>
      <c r="I66" s="4"/>
      <c r="J66" s="5">
        <f>I66/$B$66</f>
        <v>0</v>
      </c>
      <c r="K66" s="6"/>
      <c r="M66" s="4" t="s">
        <v>12</v>
      </c>
      <c r="N66" s="4"/>
      <c r="O66" s="5">
        <f>N66/$B$66</f>
        <v>0</v>
      </c>
      <c r="P66" s="6"/>
      <c r="R66" s="4" t="s">
        <v>12</v>
      </c>
      <c r="T66" s="5">
        <f>S66/$B$66</f>
        <v>0</v>
      </c>
      <c r="W66" s="4" t="s">
        <v>12</v>
      </c>
      <c r="X66" s="4"/>
      <c r="Y66" s="5">
        <f>X66/$B$66</f>
        <v>0</v>
      </c>
      <c r="Z66" s="6"/>
    </row>
    <row r="67" spans="1:26">
      <c r="B67" s="4"/>
      <c r="C67" s="4" t="s">
        <v>13</v>
      </c>
      <c r="D67" s="4"/>
      <c r="E67" s="5">
        <f>D67/$B$66</f>
        <v>0</v>
      </c>
      <c r="F67" s="6"/>
      <c r="H67" s="4" t="s">
        <v>13</v>
      </c>
      <c r="I67" s="4"/>
      <c r="J67" s="5">
        <f>I67/$B$66</f>
        <v>0</v>
      </c>
      <c r="K67" s="6"/>
      <c r="M67" s="4" t="s">
        <v>13</v>
      </c>
      <c r="N67" s="4"/>
      <c r="O67" s="5">
        <f>N67/$B$66</f>
        <v>0</v>
      </c>
      <c r="P67" s="6"/>
      <c r="R67" s="4" t="s">
        <v>13</v>
      </c>
      <c r="T67" s="5">
        <f>S67/$B$66</f>
        <v>0</v>
      </c>
      <c r="W67" s="4" t="s">
        <v>13</v>
      </c>
      <c r="X67" s="4"/>
      <c r="Y67" s="5">
        <f>X67/$B$66</f>
        <v>0</v>
      </c>
      <c r="Z67" s="6"/>
    </row>
    <row r="68" spans="1:26">
      <c r="B68" s="4"/>
      <c r="C68" s="4" t="s">
        <v>14</v>
      </c>
      <c r="D68" s="4"/>
      <c r="E68" s="5">
        <f>D68/$B$66</f>
        <v>0</v>
      </c>
      <c r="F68" s="6"/>
      <c r="H68" s="4" t="s">
        <v>14</v>
      </c>
      <c r="I68" s="4"/>
      <c r="J68" s="5">
        <f>I68/$B$66</f>
        <v>0</v>
      </c>
      <c r="K68" s="6"/>
      <c r="M68" s="4" t="s">
        <v>14</v>
      </c>
      <c r="N68" s="4"/>
      <c r="O68" s="5">
        <f>N68/$B$66</f>
        <v>0</v>
      </c>
      <c r="P68" s="6"/>
      <c r="R68" s="4" t="s">
        <v>14</v>
      </c>
      <c r="T68" s="5">
        <f>S68/$B$66</f>
        <v>0</v>
      </c>
      <c r="W68" s="4" t="s">
        <v>14</v>
      </c>
      <c r="X68" s="4"/>
      <c r="Y68" s="5">
        <f>X68/$B$66</f>
        <v>0</v>
      </c>
      <c r="Z68" s="6"/>
    </row>
    <row r="69" spans="1:26">
      <c r="B69" s="4"/>
      <c r="C69" s="4"/>
      <c r="D69" s="4"/>
      <c r="E69" s="5"/>
      <c r="F69" s="6"/>
      <c r="H69" s="4"/>
      <c r="I69" s="4"/>
      <c r="J69" s="5"/>
      <c r="K69" s="6"/>
      <c r="M69" s="4"/>
      <c r="N69" s="4"/>
      <c r="O69" s="5"/>
      <c r="P69" s="6"/>
      <c r="R69" s="4"/>
      <c r="T69" s="5"/>
      <c r="W69" s="4"/>
      <c r="X69" s="4"/>
      <c r="Y69" s="5"/>
      <c r="Z69" s="6"/>
    </row>
  </sheetData>
  <mergeCells count="5">
    <mergeCell ref="W1:Z1"/>
    <mergeCell ref="C1:F1"/>
    <mergeCell ref="H1:K1"/>
    <mergeCell ref="M1:P1"/>
    <mergeCell ref="R1:U1"/>
  </mergeCells>
  <pageMargins left="0.37444444444444441" right="0.37444444444444441" top="0.86263888888888896" bottom="1.181111111111111" header="0.46888888888888897" footer="0.78736111111111118"/>
  <pageSetup paperSize="0" scale="49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 OF COMBINED 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 Craven</dc:creator>
  <cp:lastModifiedBy>Ted Craven</cp:lastModifiedBy>
  <cp:revision>18</cp:revision>
  <dcterms:created xsi:type="dcterms:W3CDTF">2016-02-28T14:23:56Z</dcterms:created>
  <dcterms:modified xsi:type="dcterms:W3CDTF">2016-04-13T21:04:53Z</dcterms:modified>
</cp:coreProperties>
</file>