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2EF6FFD-27EF-42CE-AEB0-2D0B4D55B00A}" xr6:coauthVersionLast="45" xr6:coauthVersionMax="45" xr10:uidLastSave="{00000000-0000-0000-0000-000000000000}"/>
  <bookViews>
    <workbookView xWindow="-120" yWindow="-120" windowWidth="24240" windowHeight="13290"/>
  </bookViews>
  <sheets>
    <sheet name="Breeders cup Friday Saturday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BA3" i="1"/>
  <c r="BB3" i="1"/>
  <c r="BC3" i="1"/>
  <c r="BD3" i="1"/>
  <c r="BK3" i="1"/>
  <c r="BL3" i="1"/>
  <c r="BM3" i="1"/>
  <c r="BN3" i="1"/>
  <c r="BO3" i="1"/>
  <c r="BP3" i="1"/>
  <c r="BQ3" i="1"/>
  <c r="BR3" i="1"/>
  <c r="BS3" i="1"/>
  <c r="BV3" i="1"/>
  <c r="BW3" i="1"/>
  <c r="CL3" i="1"/>
  <c r="CM3" i="1"/>
  <c r="CN3" i="1"/>
  <c r="CO3" i="1"/>
  <c r="DN3" i="1"/>
  <c r="DX3" i="1"/>
  <c r="DY3" i="1"/>
  <c r="DZ3" i="1"/>
  <c r="EA3" i="1"/>
  <c r="EB3" i="1"/>
  <c r="EF3" i="1"/>
  <c r="EG3" i="1"/>
  <c r="EH3" i="1"/>
  <c r="EJ3" i="1"/>
  <c r="EK3" i="1"/>
  <c r="EL3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BA4" i="1"/>
  <c r="BB4" i="1"/>
  <c r="BC4" i="1"/>
  <c r="BD4" i="1"/>
  <c r="BK4" i="1"/>
  <c r="BL4" i="1"/>
  <c r="BM4" i="1"/>
  <c r="BN4" i="1"/>
  <c r="BO4" i="1"/>
  <c r="BP4" i="1"/>
  <c r="BQ4" i="1"/>
  <c r="BR4" i="1"/>
  <c r="BS4" i="1"/>
  <c r="BV4" i="1"/>
  <c r="BW4" i="1"/>
  <c r="CL4" i="1"/>
  <c r="CM4" i="1"/>
  <c r="CN4" i="1"/>
  <c r="CO4" i="1"/>
  <c r="DN4" i="1"/>
  <c r="DX4" i="1"/>
  <c r="DY4" i="1"/>
  <c r="DZ4" i="1"/>
  <c r="EA4" i="1"/>
  <c r="EB4" i="1"/>
  <c r="EF4" i="1"/>
  <c r="EG4" i="1"/>
  <c r="EH4" i="1"/>
  <c r="EJ4" i="1"/>
  <c r="EK4" i="1"/>
  <c r="EL4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BA5" i="1"/>
  <c r="BB5" i="1"/>
  <c r="BC5" i="1"/>
  <c r="BD5" i="1"/>
  <c r="BK5" i="1"/>
  <c r="BL5" i="1"/>
  <c r="BM5" i="1"/>
  <c r="BN5" i="1"/>
  <c r="BO5" i="1"/>
  <c r="BP5" i="1"/>
  <c r="BQ5" i="1"/>
  <c r="BR5" i="1"/>
  <c r="BS5" i="1"/>
  <c r="BV5" i="1"/>
  <c r="BW5" i="1"/>
  <c r="CL5" i="1"/>
  <c r="CM5" i="1"/>
  <c r="CN5" i="1"/>
  <c r="CO5" i="1"/>
  <c r="DN5" i="1"/>
  <c r="DX5" i="1"/>
  <c r="DY5" i="1"/>
  <c r="DZ5" i="1"/>
  <c r="EA5" i="1"/>
  <c r="EB5" i="1"/>
  <c r="EF5" i="1"/>
  <c r="EG5" i="1"/>
  <c r="EH5" i="1"/>
  <c r="EJ5" i="1"/>
  <c r="EK5" i="1"/>
  <c r="EL5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BA6" i="1"/>
  <c r="BB6" i="1"/>
  <c r="BC6" i="1"/>
  <c r="BD6" i="1"/>
  <c r="BK6" i="1"/>
  <c r="BL6" i="1"/>
  <c r="BM6" i="1"/>
  <c r="BN6" i="1"/>
  <c r="BO6" i="1"/>
  <c r="BP6" i="1"/>
  <c r="BQ6" i="1"/>
  <c r="BR6" i="1"/>
  <c r="BS6" i="1"/>
  <c r="BV6" i="1"/>
  <c r="BW6" i="1"/>
  <c r="CL6" i="1"/>
  <c r="CM6" i="1"/>
  <c r="CN6" i="1"/>
  <c r="CO6" i="1"/>
  <c r="DN6" i="1"/>
  <c r="DX6" i="1"/>
  <c r="DY6" i="1"/>
  <c r="DZ6" i="1"/>
  <c r="EA6" i="1"/>
  <c r="EB6" i="1"/>
  <c r="EF6" i="1"/>
  <c r="EG6" i="1"/>
  <c r="EH6" i="1"/>
  <c r="EJ6" i="1"/>
  <c r="EK6" i="1"/>
  <c r="EL6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BA7" i="1"/>
  <c r="BB7" i="1"/>
  <c r="BC7" i="1"/>
  <c r="BD7" i="1"/>
  <c r="BK7" i="1"/>
  <c r="BL7" i="1"/>
  <c r="BM7" i="1"/>
  <c r="BN7" i="1"/>
  <c r="BO7" i="1"/>
  <c r="BP7" i="1"/>
  <c r="BQ7" i="1"/>
  <c r="BR7" i="1"/>
  <c r="BS7" i="1"/>
  <c r="BV7" i="1"/>
  <c r="BW7" i="1"/>
  <c r="CL7" i="1"/>
  <c r="CM7" i="1"/>
  <c r="CN7" i="1"/>
  <c r="CO7" i="1"/>
  <c r="DN7" i="1"/>
  <c r="DX7" i="1"/>
  <c r="DY7" i="1"/>
  <c r="DZ7" i="1"/>
  <c r="EA7" i="1"/>
  <c r="EB7" i="1"/>
  <c r="EF7" i="1"/>
  <c r="EG7" i="1"/>
  <c r="EH7" i="1"/>
  <c r="EJ7" i="1"/>
  <c r="EK7" i="1"/>
  <c r="EL7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BA8" i="1"/>
  <c r="BB8" i="1"/>
  <c r="BC8" i="1"/>
  <c r="BD8" i="1"/>
  <c r="BK8" i="1"/>
  <c r="BL8" i="1"/>
  <c r="BM8" i="1"/>
  <c r="BN8" i="1"/>
  <c r="BO8" i="1"/>
  <c r="BP8" i="1"/>
  <c r="BQ8" i="1"/>
  <c r="BR8" i="1"/>
  <c r="BS8" i="1"/>
  <c r="BV8" i="1"/>
  <c r="BW8" i="1"/>
  <c r="CL8" i="1"/>
  <c r="CM8" i="1"/>
  <c r="CN8" i="1"/>
  <c r="CO8" i="1"/>
  <c r="DN8" i="1"/>
  <c r="DX8" i="1"/>
  <c r="DY8" i="1"/>
  <c r="DZ8" i="1"/>
  <c r="EA8" i="1"/>
  <c r="EB8" i="1"/>
  <c r="EF8" i="1"/>
  <c r="EG8" i="1"/>
  <c r="EH8" i="1"/>
  <c r="EJ8" i="1"/>
  <c r="EK8" i="1"/>
  <c r="EL8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BA9" i="1"/>
  <c r="BB9" i="1"/>
  <c r="BC9" i="1"/>
  <c r="BD9" i="1"/>
  <c r="BK9" i="1"/>
  <c r="BL9" i="1"/>
  <c r="BM9" i="1"/>
  <c r="BN9" i="1"/>
  <c r="BO9" i="1"/>
  <c r="BP9" i="1"/>
  <c r="BQ9" i="1"/>
  <c r="BR9" i="1"/>
  <c r="BS9" i="1"/>
  <c r="BV9" i="1"/>
  <c r="BW9" i="1"/>
  <c r="CL9" i="1"/>
  <c r="CM9" i="1"/>
  <c r="CN9" i="1"/>
  <c r="CO9" i="1"/>
  <c r="DN9" i="1"/>
  <c r="DX9" i="1"/>
  <c r="DY9" i="1"/>
  <c r="DZ9" i="1"/>
  <c r="EA9" i="1"/>
  <c r="EB9" i="1"/>
  <c r="EF9" i="1"/>
  <c r="EG9" i="1"/>
  <c r="EH9" i="1"/>
  <c r="EJ9" i="1"/>
  <c r="EK9" i="1"/>
  <c r="EL9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BA10" i="1"/>
  <c r="BB10" i="1"/>
  <c r="BC10" i="1"/>
  <c r="BD10" i="1"/>
  <c r="BK10" i="1"/>
  <c r="BL10" i="1"/>
  <c r="BM10" i="1"/>
  <c r="BN10" i="1"/>
  <c r="BO10" i="1"/>
  <c r="BP10" i="1"/>
  <c r="BQ10" i="1"/>
  <c r="BR10" i="1"/>
  <c r="BS10" i="1"/>
  <c r="BV10" i="1"/>
  <c r="BW10" i="1"/>
  <c r="CL10" i="1"/>
  <c r="CM10" i="1"/>
  <c r="CN10" i="1"/>
  <c r="CO10" i="1"/>
  <c r="DN10" i="1"/>
  <c r="DX10" i="1"/>
  <c r="DY10" i="1"/>
  <c r="DZ10" i="1"/>
  <c r="EA10" i="1"/>
  <c r="EB10" i="1"/>
  <c r="EF10" i="1"/>
  <c r="EG10" i="1"/>
  <c r="EH10" i="1"/>
  <c r="EJ10" i="1"/>
  <c r="EK10" i="1"/>
  <c r="EL10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BA11" i="1"/>
  <c r="BB11" i="1"/>
  <c r="BC11" i="1"/>
  <c r="BD11" i="1"/>
  <c r="BK11" i="1"/>
  <c r="BL11" i="1"/>
  <c r="BM11" i="1"/>
  <c r="BN11" i="1"/>
  <c r="BO11" i="1"/>
  <c r="BP11" i="1"/>
  <c r="BQ11" i="1"/>
  <c r="BR11" i="1"/>
  <c r="BS11" i="1"/>
  <c r="BV11" i="1"/>
  <c r="BW11" i="1"/>
  <c r="CL11" i="1"/>
  <c r="CM11" i="1"/>
  <c r="CN11" i="1"/>
  <c r="CO11" i="1"/>
  <c r="DN11" i="1"/>
  <c r="DX11" i="1"/>
  <c r="DY11" i="1"/>
  <c r="DZ11" i="1"/>
  <c r="EA11" i="1"/>
  <c r="EB11" i="1"/>
  <c r="EF11" i="1"/>
  <c r="EG11" i="1"/>
  <c r="EH11" i="1"/>
  <c r="EJ11" i="1"/>
  <c r="EK11" i="1"/>
  <c r="EL11" i="1"/>
  <c r="Q13" i="1"/>
  <c r="R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BA13" i="1"/>
  <c r="BB13" i="1"/>
  <c r="BC13" i="1"/>
  <c r="BD13" i="1"/>
  <c r="BK13" i="1"/>
  <c r="BL13" i="1"/>
  <c r="BM13" i="1"/>
  <c r="BN13" i="1"/>
  <c r="BO13" i="1"/>
  <c r="BP13" i="1"/>
  <c r="BQ13" i="1"/>
  <c r="BR13" i="1"/>
  <c r="BS13" i="1"/>
  <c r="BV13" i="1"/>
  <c r="BW13" i="1"/>
  <c r="CL13" i="1"/>
  <c r="CM13" i="1"/>
  <c r="CN13" i="1"/>
  <c r="CO13" i="1"/>
  <c r="DN13" i="1"/>
  <c r="DX13" i="1"/>
  <c r="DY13" i="1"/>
  <c r="DZ13" i="1"/>
  <c r="EA13" i="1"/>
  <c r="EB13" i="1"/>
  <c r="EF13" i="1"/>
  <c r="EG13" i="1"/>
  <c r="EH13" i="1"/>
  <c r="EJ13" i="1"/>
  <c r="EK13" i="1"/>
  <c r="EL13" i="1"/>
  <c r="Q14" i="1"/>
  <c r="R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BA14" i="1"/>
  <c r="BB14" i="1"/>
  <c r="BC14" i="1"/>
  <c r="BD14" i="1"/>
  <c r="BK14" i="1"/>
  <c r="BL14" i="1"/>
  <c r="BM14" i="1"/>
  <c r="BN14" i="1"/>
  <c r="BO14" i="1"/>
  <c r="BP14" i="1"/>
  <c r="BQ14" i="1"/>
  <c r="BR14" i="1"/>
  <c r="BS14" i="1"/>
  <c r="BV14" i="1"/>
  <c r="BW14" i="1"/>
  <c r="CL14" i="1"/>
  <c r="CM14" i="1"/>
  <c r="CN14" i="1"/>
  <c r="CO14" i="1"/>
  <c r="DN14" i="1"/>
  <c r="DX14" i="1"/>
  <c r="DY14" i="1"/>
  <c r="DZ14" i="1"/>
  <c r="EA14" i="1"/>
  <c r="EB14" i="1"/>
  <c r="EF14" i="1"/>
  <c r="EG14" i="1"/>
  <c r="EH14" i="1"/>
  <c r="EJ14" i="1"/>
  <c r="EK14" i="1"/>
  <c r="EL14" i="1"/>
  <c r="Q15" i="1"/>
  <c r="R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BA15" i="1"/>
  <c r="BB15" i="1"/>
  <c r="BC15" i="1"/>
  <c r="BD15" i="1"/>
  <c r="BK15" i="1"/>
  <c r="BL15" i="1"/>
  <c r="BM15" i="1"/>
  <c r="BN15" i="1"/>
  <c r="BO15" i="1"/>
  <c r="BP15" i="1"/>
  <c r="BQ15" i="1"/>
  <c r="BR15" i="1"/>
  <c r="BS15" i="1"/>
  <c r="BV15" i="1"/>
  <c r="BW15" i="1"/>
  <c r="CL15" i="1"/>
  <c r="CM15" i="1"/>
  <c r="CN15" i="1"/>
  <c r="CO15" i="1"/>
  <c r="DN15" i="1"/>
  <c r="DX15" i="1"/>
  <c r="DY15" i="1"/>
  <c r="DZ15" i="1"/>
  <c r="EA15" i="1"/>
  <c r="EB15" i="1"/>
  <c r="EF15" i="1"/>
  <c r="EG15" i="1"/>
  <c r="EH15" i="1"/>
  <c r="EJ15" i="1"/>
  <c r="EK15" i="1"/>
  <c r="EL15" i="1"/>
  <c r="Q16" i="1"/>
  <c r="R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BA16" i="1"/>
  <c r="BB16" i="1"/>
  <c r="BC16" i="1"/>
  <c r="BD16" i="1"/>
  <c r="BK16" i="1"/>
  <c r="BL16" i="1"/>
  <c r="BM16" i="1"/>
  <c r="BN16" i="1"/>
  <c r="BO16" i="1"/>
  <c r="BP16" i="1"/>
  <c r="BQ16" i="1"/>
  <c r="BR16" i="1"/>
  <c r="BS16" i="1"/>
  <c r="BV16" i="1"/>
  <c r="BW16" i="1"/>
  <c r="CL16" i="1"/>
  <c r="CM16" i="1"/>
  <c r="CN16" i="1"/>
  <c r="CO16" i="1"/>
  <c r="DN16" i="1"/>
  <c r="DX16" i="1"/>
  <c r="DY16" i="1"/>
  <c r="DZ16" i="1"/>
  <c r="EA16" i="1"/>
  <c r="EB16" i="1"/>
  <c r="EF16" i="1"/>
  <c r="EG16" i="1"/>
  <c r="EH16" i="1"/>
  <c r="EJ16" i="1"/>
  <c r="EK16" i="1"/>
  <c r="EL16" i="1"/>
</calcChain>
</file>

<file path=xl/sharedStrings.xml><?xml version="1.0" encoding="utf-8"?>
<sst xmlns="http://schemas.openxmlformats.org/spreadsheetml/2006/main" count="1653" uniqueCount="335">
  <si>
    <t>Today's Race Info</t>
  </si>
  <si>
    <t>TrkMast</t>
  </si>
  <si>
    <t># Lines</t>
  </si>
  <si>
    <t>Pgm</t>
  </si>
  <si>
    <t>Paceline</t>
  </si>
  <si>
    <t>Line Scores</t>
  </si>
  <si>
    <t>Pace of HORSE Velocity Ranks</t>
  </si>
  <si>
    <t>Pace of RACE Velocity Ranks</t>
  </si>
  <si>
    <t>Primary Factor Ranks</t>
  </si>
  <si>
    <t>Primary Factor Perceptor %</t>
  </si>
  <si>
    <t>Pace Potential Ranks</t>
  </si>
  <si>
    <t>Early/Late</t>
  </si>
  <si>
    <t>%</t>
  </si>
  <si>
    <t>CBL Ranks</t>
  </si>
  <si>
    <t>Supplementary Factor Ranks</t>
  </si>
  <si>
    <t>Odds/Mutuels</t>
  </si>
  <si>
    <t>Adjusted Call Times</t>
  </si>
  <si>
    <t>Running Positions</t>
  </si>
  <si>
    <t>Beaten Lengths</t>
  </si>
  <si>
    <t>Pace of HORSE Velocities</t>
  </si>
  <si>
    <t>Pace of RACE Velocities</t>
  </si>
  <si>
    <t xml:space="preserve">CBL </t>
  </si>
  <si>
    <t>Pace Potentials</t>
  </si>
  <si>
    <t>VDC%</t>
  </si>
  <si>
    <t xml:space="preserve"> NewPace Ratings</t>
  </si>
  <si>
    <t>Misc Paceline Info</t>
  </si>
  <si>
    <t>Field</t>
  </si>
  <si>
    <t>Cont.</t>
  </si>
  <si>
    <t>ML</t>
  </si>
  <si>
    <t>Tote</t>
  </si>
  <si>
    <t>Date</t>
  </si>
  <si>
    <t>Track</t>
  </si>
  <si>
    <t>Race #</t>
  </si>
  <si>
    <t>Dist</t>
  </si>
  <si>
    <t>Surface</t>
  </si>
  <si>
    <t>Race Type</t>
  </si>
  <si>
    <t>RC</t>
  </si>
  <si>
    <t>Ranked</t>
  </si>
  <si>
    <t>Result</t>
  </si>
  <si>
    <t>#</t>
  </si>
  <si>
    <t>Horse Name</t>
  </si>
  <si>
    <t>Layoff</t>
  </si>
  <si>
    <t>Surf.</t>
  </si>
  <si>
    <t>Track Cond</t>
  </si>
  <si>
    <t>APV</t>
  </si>
  <si>
    <t>CR</t>
  </si>
  <si>
    <t>BL/BL</t>
  </si>
  <si>
    <t>BL Odds</t>
  </si>
  <si>
    <t>BL/BL #</t>
  </si>
  <si>
    <t>V/DC</t>
  </si>
  <si>
    <t>Prim</t>
  </si>
  <si>
    <t>Supp</t>
  </si>
  <si>
    <t>TE</t>
  </si>
  <si>
    <t>F1</t>
  </si>
  <si>
    <t>F2</t>
  </si>
  <si>
    <t>SC</t>
  </si>
  <si>
    <t>F3</t>
  </si>
  <si>
    <t>TS</t>
  </si>
  <si>
    <t>DCL</t>
  </si>
  <si>
    <t>EPR</t>
  </si>
  <si>
    <t>LPR</t>
  </si>
  <si>
    <t>CPR</t>
  </si>
  <si>
    <t>TT</t>
  </si>
  <si>
    <t>HID</t>
  </si>
  <si>
    <t>FW</t>
  </si>
  <si>
    <t>FX</t>
  </si>
  <si>
    <t xml:space="preserve">FX </t>
  </si>
  <si>
    <t>Percep</t>
  </si>
  <si>
    <t>Percep #</t>
  </si>
  <si>
    <t>E/Ep</t>
  </si>
  <si>
    <t>L/Ep</t>
  </si>
  <si>
    <t>TPP</t>
  </si>
  <si>
    <t>Bal</t>
  </si>
  <si>
    <t>E/L Diff</t>
  </si>
  <si>
    <t>E/L Diff #</t>
  </si>
  <si>
    <t>Median</t>
  </si>
  <si>
    <t>ESP</t>
  </si>
  <si>
    <t xml:space="preserve">RS </t>
  </si>
  <si>
    <t>Fin</t>
  </si>
  <si>
    <t>TP+F3</t>
  </si>
  <si>
    <t>Ent</t>
  </si>
  <si>
    <t>SPN</t>
  </si>
  <si>
    <t>Frl-E</t>
  </si>
  <si>
    <t>Frl-L</t>
  </si>
  <si>
    <t>Frl-N</t>
  </si>
  <si>
    <t>ML Odds</t>
  </si>
  <si>
    <t>Win Odds</t>
  </si>
  <si>
    <t>Win Odds #</t>
  </si>
  <si>
    <t>Tx1 #</t>
  </si>
  <si>
    <t>Win $</t>
  </si>
  <si>
    <t>Place $</t>
  </si>
  <si>
    <t>Show $</t>
  </si>
  <si>
    <t>Exacta $</t>
  </si>
  <si>
    <t>Tri $</t>
  </si>
  <si>
    <t>Sex</t>
  </si>
  <si>
    <t>Age</t>
  </si>
  <si>
    <t>Adj SR</t>
  </si>
  <si>
    <t>SR</t>
  </si>
  <si>
    <t>DTV</t>
  </si>
  <si>
    <t>Call1</t>
  </si>
  <si>
    <t>Call2</t>
  </si>
  <si>
    <t>Final</t>
  </si>
  <si>
    <t>Stretch</t>
  </si>
  <si>
    <t>DCL %</t>
  </si>
  <si>
    <t>ES%</t>
  </si>
  <si>
    <t>ES #</t>
  </si>
  <si>
    <t>E/L% Acc</t>
  </si>
  <si>
    <t>ES Dom.</t>
  </si>
  <si>
    <t>Low SR</t>
  </si>
  <si>
    <t>High SR</t>
  </si>
  <si>
    <t>E/L #</t>
  </si>
  <si>
    <t>Track Id</t>
  </si>
  <si>
    <t>Days Off</t>
  </si>
  <si>
    <t>CSR #</t>
  </si>
  <si>
    <t>PL #</t>
  </si>
  <si>
    <t>CR+ #</t>
  </si>
  <si>
    <t>TSF3+ #</t>
  </si>
  <si>
    <t>Raceid</t>
  </si>
  <si>
    <t>Size</t>
  </si>
  <si>
    <t>Group</t>
  </si>
  <si>
    <t>Rx1 #</t>
  </si>
  <si>
    <t>Rx2 #</t>
  </si>
  <si>
    <t>Rx3 #</t>
  </si>
  <si>
    <t>Rx %</t>
  </si>
  <si>
    <t>Odds #</t>
  </si>
  <si>
    <t>Tx2 #</t>
  </si>
  <si>
    <t>Count</t>
  </si>
  <si>
    <t xml:space="preserve"> </t>
  </si>
  <si>
    <t>% ranked #1</t>
  </si>
  <si>
    <t>% ranked  #2</t>
  </si>
  <si>
    <t>% ranked #3</t>
  </si>
  <si>
    <t>% ranked #4</t>
  </si>
  <si>
    <t>% ranked Top 2</t>
  </si>
  <si>
    <t>% ranked Top 3</t>
  </si>
  <si>
    <t>% ranked Top 4</t>
  </si>
  <si>
    <t>% ranked #5+</t>
  </si>
  <si>
    <t xml:space="preserve">Additional Information </t>
  </si>
  <si>
    <t>Avg</t>
  </si>
  <si>
    <t>Max</t>
  </si>
  <si>
    <t>STDEV</t>
  </si>
  <si>
    <t>DATE</t>
  </si>
  <si>
    <t>TRACK</t>
  </si>
  <si>
    <t>RACE#</t>
  </si>
  <si>
    <t>DIST</t>
  </si>
  <si>
    <t>SURFACE</t>
  </si>
  <si>
    <t>RACE TYPE</t>
  </si>
  <si>
    <t>RANK</t>
  </si>
  <si>
    <t>RESULT</t>
  </si>
  <si>
    <t>Excel Small Fx</t>
  </si>
  <si>
    <t>11/1/2019</t>
  </si>
  <si>
    <t>SA</t>
  </si>
  <si>
    <t>D</t>
  </si>
  <si>
    <t>G2 200 3+</t>
  </si>
  <si>
    <t xml:space="preserve"> 1</t>
  </si>
  <si>
    <t>Itsinthepost (FR)</t>
  </si>
  <si>
    <t>T</t>
  </si>
  <si>
    <t>fm</t>
  </si>
  <si>
    <t>P5</t>
  </si>
  <si>
    <t>G</t>
  </si>
  <si>
    <t>L</t>
  </si>
  <si>
    <t>DMR</t>
  </si>
  <si>
    <t>G2 250</t>
  </si>
  <si>
    <t>Fast</t>
  </si>
  <si>
    <t>FPD-</t>
  </si>
  <si>
    <t>5F</t>
  </si>
  <si>
    <t>SWG</t>
  </si>
  <si>
    <t>Jeff Mullens</t>
  </si>
  <si>
    <t>Van Dyke D</t>
  </si>
  <si>
    <t>PRE</t>
  </si>
  <si>
    <t>G2 200</t>
  </si>
  <si>
    <t>3+</t>
  </si>
  <si>
    <t>OC 40 N2-X 3+F</t>
  </si>
  <si>
    <t>Rayana</t>
  </si>
  <si>
    <t>S</t>
  </si>
  <si>
    <t>E8</t>
  </si>
  <si>
    <t>F</t>
  </si>
  <si>
    <t>E28</t>
  </si>
  <si>
    <t xml:space="preserve">MS 60 </t>
  </si>
  <si>
    <t>Firm</t>
  </si>
  <si>
    <t>FPD</t>
  </si>
  <si>
    <t>SRW</t>
  </si>
  <si>
    <t>HWL1</t>
  </si>
  <si>
    <t>SAR*</t>
  </si>
  <si>
    <t>Bob Baffert</t>
  </si>
  <si>
    <t>Rosario J</t>
  </si>
  <si>
    <t>EAR</t>
  </si>
  <si>
    <t>OC 40 N1$-X</t>
  </si>
  <si>
    <t>3+F</t>
  </si>
  <si>
    <t>ST s200  2F</t>
  </si>
  <si>
    <t>11</t>
  </si>
  <si>
    <t>Been Studying Her</t>
  </si>
  <si>
    <t>ft</t>
  </si>
  <si>
    <t>EP</t>
  </si>
  <si>
    <t>EP3</t>
  </si>
  <si>
    <t xml:space="preserve">ST s100 </t>
  </si>
  <si>
    <t>FPD+</t>
  </si>
  <si>
    <t>Dan Ward</t>
  </si>
  <si>
    <t>Smith M E</t>
  </si>
  <si>
    <t>E/P</t>
  </si>
  <si>
    <t>ST s200</t>
  </si>
  <si>
    <t>2F</t>
  </si>
  <si>
    <t>ST s200  2</t>
  </si>
  <si>
    <t xml:space="preserve"> 3</t>
  </si>
  <si>
    <t>Tap Back</t>
  </si>
  <si>
    <t>E</t>
  </si>
  <si>
    <t>P6</t>
  </si>
  <si>
    <t/>
  </si>
  <si>
    <t>SW</t>
  </si>
  <si>
    <t>HWL1-</t>
  </si>
  <si>
    <t>SAR</t>
  </si>
  <si>
    <t>Jeff Bonde</t>
  </si>
  <si>
    <t>Espinoza V</t>
  </si>
  <si>
    <t>2YO</t>
  </si>
  <si>
    <t>G2 1000 2</t>
  </si>
  <si>
    <t xml:space="preserve"> 9</t>
  </si>
  <si>
    <t>Four Wheel Drive</t>
  </si>
  <si>
    <t>E85</t>
  </si>
  <si>
    <t>BEL</t>
  </si>
  <si>
    <t>G3 150</t>
  </si>
  <si>
    <t>SRW-</t>
  </si>
  <si>
    <t>Wesley A Ward</t>
  </si>
  <si>
    <t>Ortiz Jr I</t>
  </si>
  <si>
    <t>G2 1000</t>
  </si>
  <si>
    <t>G1 1000 2</t>
  </si>
  <si>
    <t xml:space="preserve"> 2</t>
  </si>
  <si>
    <t>Structor</t>
  </si>
  <si>
    <t>EP8</t>
  </si>
  <si>
    <t>G3 200</t>
  </si>
  <si>
    <t>Chad C. Brown</t>
  </si>
  <si>
    <t>Ortiz JL</t>
  </si>
  <si>
    <t>G1 1000</t>
  </si>
  <si>
    <t>G1 2000 2F</t>
  </si>
  <si>
    <t xml:space="preserve"> 4</t>
  </si>
  <si>
    <t>British Idiom</t>
  </si>
  <si>
    <t>KEE</t>
  </si>
  <si>
    <t>G1 400</t>
  </si>
  <si>
    <t>SCW1</t>
  </si>
  <si>
    <t>Brad H Cox</t>
  </si>
  <si>
    <t>Castellano J</t>
  </si>
  <si>
    <t>G1 2000</t>
  </si>
  <si>
    <t>G1 1000 2F</t>
  </si>
  <si>
    <t>Sharing</t>
  </si>
  <si>
    <t>E79</t>
  </si>
  <si>
    <t>LRL</t>
  </si>
  <si>
    <t xml:space="preserve">ST 200 </t>
  </si>
  <si>
    <t>6F</t>
  </si>
  <si>
    <t>SCW3</t>
  </si>
  <si>
    <t>Graham Motion</t>
  </si>
  <si>
    <t>Franco M</t>
  </si>
  <si>
    <t>G1 2000 2</t>
  </si>
  <si>
    <t>Storm The Court</t>
  </si>
  <si>
    <t>P4</t>
  </si>
  <si>
    <t>E66</t>
  </si>
  <si>
    <t>G1 300</t>
  </si>
  <si>
    <t>Peter Eurton</t>
  </si>
  <si>
    <t>Prat F</t>
  </si>
  <si>
    <t>OC 40 N2-X 3+</t>
  </si>
  <si>
    <t xml:space="preserve"> 8</t>
  </si>
  <si>
    <t>Threefiveindia</t>
  </si>
  <si>
    <t>P1</t>
  </si>
  <si>
    <t xml:space="preserve">OC 62.5/59 </t>
  </si>
  <si>
    <t>HWL+</t>
  </si>
  <si>
    <t>Peter Miller</t>
  </si>
  <si>
    <t>Cedillo A</t>
  </si>
  <si>
    <t>11/2/2019</t>
  </si>
  <si>
    <t>G3 100 3+</t>
  </si>
  <si>
    <t>Just Grazed Me</t>
  </si>
  <si>
    <t>OC 62.5/67 N2$-X</t>
  </si>
  <si>
    <t>Phil D'Amato</t>
  </si>
  <si>
    <t>Franco G</t>
  </si>
  <si>
    <t>G3 300</t>
  </si>
  <si>
    <t>ST 100  3+</t>
  </si>
  <si>
    <t>Flagstaff</t>
  </si>
  <si>
    <t>P</t>
  </si>
  <si>
    <t>E7</t>
  </si>
  <si>
    <t>E70</t>
  </si>
  <si>
    <t>John Sadler</t>
  </si>
  <si>
    <t>ST 100</t>
  </si>
  <si>
    <t>G2 200 3</t>
  </si>
  <si>
    <t>13</t>
  </si>
  <si>
    <t>Mo Forza</t>
  </si>
  <si>
    <t>OC 80/64 N1$-X</t>
  </si>
  <si>
    <t>3YO</t>
  </si>
  <si>
    <t>G1 1000 3+F</t>
  </si>
  <si>
    <t>Covfefe</t>
  </si>
  <si>
    <t>SP</t>
  </si>
  <si>
    <t>E5</t>
  </si>
  <si>
    <t>E53</t>
  </si>
  <si>
    <t>CD</t>
  </si>
  <si>
    <t xml:space="preserve">ST 125 </t>
  </si>
  <si>
    <t>G1 1000 3+</t>
  </si>
  <si>
    <t>12</t>
  </si>
  <si>
    <t>Belvoir Bay (GB)</t>
  </si>
  <si>
    <t>P7</t>
  </si>
  <si>
    <t>SAR!</t>
  </si>
  <si>
    <t>Spun To Run</t>
  </si>
  <si>
    <t>gd</t>
  </si>
  <si>
    <t>EP7</t>
  </si>
  <si>
    <t>E39</t>
  </si>
  <si>
    <t>PRX</t>
  </si>
  <si>
    <t>Juan Carlos Guerrero</t>
  </si>
  <si>
    <t>G1 2000 3+F</t>
  </si>
  <si>
    <t>Iridessa (IRE)</t>
  </si>
  <si>
    <t>gs</t>
  </si>
  <si>
    <t>P0</t>
  </si>
  <si>
    <t>NEW</t>
  </si>
  <si>
    <t>G1 329</t>
  </si>
  <si>
    <t>Joseph O'Brien</t>
  </si>
  <si>
    <t>Lordon W</t>
  </si>
  <si>
    <t>FH</t>
  </si>
  <si>
    <t>G1 2000 3+</t>
  </si>
  <si>
    <t>Mitole</t>
  </si>
  <si>
    <t>E69</t>
  </si>
  <si>
    <t>G1 600</t>
  </si>
  <si>
    <t>SAR+</t>
  </si>
  <si>
    <t>Steven M. Asmussen</t>
  </si>
  <si>
    <t>Santana, Jr. R</t>
  </si>
  <si>
    <t>Uni (GB)</t>
  </si>
  <si>
    <t>S1</t>
  </si>
  <si>
    <t>SUS</t>
  </si>
  <si>
    <t>Blue Prize (ARG)</t>
  </si>
  <si>
    <t>P2</t>
  </si>
  <si>
    <t xml:space="preserve">ST r100 </t>
  </si>
  <si>
    <t>Ignacio Correas</t>
  </si>
  <si>
    <t>Bravo J</t>
  </si>
  <si>
    <t>G1 4000 3+</t>
  </si>
  <si>
    <t>Bricks And Mortar</t>
  </si>
  <si>
    <t>AP</t>
  </si>
  <si>
    <t>Ortiz, Jr. I</t>
  </si>
  <si>
    <t>G1 6000 3+</t>
  </si>
  <si>
    <t>10</t>
  </si>
  <si>
    <t>Vino Rosso</t>
  </si>
  <si>
    <t>G1 750</t>
  </si>
  <si>
    <t>Todd Pletcher</t>
  </si>
  <si>
    <t>G1 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</si>
</sst>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4">
    <xf numFmtId="0" fontId="0" fillId="0" borderId="0"/>
    <xf numFmtId="0" fontId="5" fillId="4" borderId="6" applyNumberFormat="0" applyAlignment="0" applyProtection="0"/>
    <xf numFmtId="44" fontId="4" fillId="0" borderId="0" applyFont="0" applyFill="0" applyBorder="0" applyAlignment="0" applyProtection="0"/>
    <xf numFmtId="0" fontId="4" fillId="5" borderId="7" applyNumberFormat="0" applyFont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4" borderId="8" xfId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2" xfId="2" applyNumberFormat="1" applyFont="1" applyFill="1" applyBorder="1" applyAlignment="1" applyProtection="1">
      <alignment horizontal="center"/>
      <protection locked="0"/>
    </xf>
    <xf numFmtId="1" fontId="1" fillId="3" borderId="2" xfId="2" applyNumberFormat="1" applyFont="1" applyFill="1" applyBorder="1" applyAlignment="1" applyProtection="1">
      <alignment horizontal="center"/>
      <protection locked="0"/>
    </xf>
    <xf numFmtId="44" fontId="1" fillId="3" borderId="2" xfId="2" applyFont="1" applyFill="1" applyBorder="1" applyAlignment="1" applyProtection="1">
      <alignment horizontal="center"/>
      <protection locked="0"/>
    </xf>
    <xf numFmtId="0" fontId="7" fillId="4" borderId="6" xfId="1" applyFont="1" applyAlignment="1">
      <alignment horizontal="center"/>
    </xf>
    <xf numFmtId="0" fontId="1" fillId="7" borderId="0" xfId="0" applyFont="1" applyFill="1" applyAlignment="1">
      <alignment horizontal="center"/>
    </xf>
    <xf numFmtId="0" fontId="4" fillId="8" borderId="7" xfId="3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8" borderId="7" xfId="3" applyNumberFormat="1" applyFont="1" applyFill="1" applyAlignment="1">
      <alignment horizontal="center"/>
    </xf>
    <xf numFmtId="0" fontId="6" fillId="8" borderId="7" xfId="3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9" borderId="0" xfId="0" applyFill="1" applyAlignment="1">
      <alignment horizontal="center"/>
    </xf>
    <xf numFmtId="0" fontId="6" fillId="9" borderId="0" xfId="0" applyFont="1" applyFill="1" applyAlignment="1">
      <alignment horizontal="center"/>
    </xf>
    <xf numFmtId="164" fontId="9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9" fillId="10" borderId="0" xfId="0" applyNumberFormat="1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4" fillId="12" borderId="0" xfId="2" applyNumberFormat="1" applyFont="1" applyFill="1" applyAlignment="1">
      <alignment horizontal="center"/>
    </xf>
    <xf numFmtId="1" fontId="4" fillId="12" borderId="0" xfId="2" applyNumberFormat="1" applyFont="1" applyFill="1" applyAlignment="1">
      <alignment horizontal="center"/>
    </xf>
    <xf numFmtId="44" fontId="4" fillId="12" borderId="0" xfId="2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4" fontId="1" fillId="3" borderId="1" xfId="2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</cellXfs>
  <cellStyles count="4">
    <cellStyle name="Check Cell" xfId="1" builtinId="23"/>
    <cellStyle name="Currency" xfId="2" builtinId="4"/>
    <cellStyle name="Normal" xfId="0" builtinId="0"/>
    <cellStyle name="Note" xfId="3" builtin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9"/>
  <sheetViews>
    <sheetView tabSelected="1" topLeftCell="A10" workbookViewId="0">
      <selection activeCell="B12" sqref="B12"/>
    </sheetView>
  </sheetViews>
  <sheetFormatPr defaultRowHeight="15" x14ac:dyDescent="0.25"/>
  <sheetData>
    <row r="1" spans="1:142" s="2" customFormat="1" ht="16.5" thickTop="1" thickBot="1" x14ac:dyDescent="0.3">
      <c r="A1" s="38" t="s">
        <v>0</v>
      </c>
      <c r="B1" s="38"/>
      <c r="C1" s="38"/>
      <c r="D1" s="38"/>
      <c r="E1" s="38"/>
      <c r="F1" s="38"/>
      <c r="G1" s="1" t="s">
        <v>1</v>
      </c>
      <c r="H1" s="1" t="s">
        <v>2</v>
      </c>
      <c r="I1" s="1"/>
      <c r="J1" s="2" t="s">
        <v>3</v>
      </c>
      <c r="M1" s="38" t="s">
        <v>4</v>
      </c>
      <c r="N1" s="38"/>
      <c r="O1" s="38"/>
      <c r="P1" s="38"/>
      <c r="S1" s="38" t="s">
        <v>5</v>
      </c>
      <c r="T1" s="38"/>
      <c r="U1" s="38"/>
      <c r="V1" s="38"/>
      <c r="W1" s="38"/>
      <c r="X1" s="38"/>
      <c r="Y1" s="39" t="s">
        <v>6</v>
      </c>
      <c r="Z1" s="39"/>
      <c r="AA1" s="39"/>
      <c r="AB1" s="39"/>
      <c r="AC1" s="39"/>
      <c r="AD1" s="39"/>
      <c r="AE1" s="39"/>
      <c r="AF1" s="38" t="s">
        <v>7</v>
      </c>
      <c r="AG1" s="38"/>
      <c r="AH1" s="38"/>
      <c r="AI1" s="38"/>
      <c r="AJ1" s="38"/>
      <c r="AK1" s="38"/>
      <c r="AL1" s="40" t="s">
        <v>8</v>
      </c>
      <c r="AM1" s="40"/>
      <c r="AN1" s="40"/>
      <c r="AO1" s="40"/>
      <c r="AP1" s="40"/>
      <c r="AQ1" s="40"/>
      <c r="AR1" s="40"/>
      <c r="AS1" s="38" t="s">
        <v>9</v>
      </c>
      <c r="AT1" s="38"/>
      <c r="AU1" s="38"/>
      <c r="AV1" s="38"/>
      <c r="AW1" s="38"/>
      <c r="AX1" s="38"/>
      <c r="AY1" s="38"/>
      <c r="AZ1" s="38"/>
      <c r="BA1" s="38"/>
      <c r="BB1" s="40" t="s">
        <v>10</v>
      </c>
      <c r="BC1" s="40"/>
      <c r="BD1" s="40"/>
      <c r="BE1" s="40"/>
      <c r="BF1" s="38" t="s">
        <v>11</v>
      </c>
      <c r="BG1" s="38"/>
      <c r="BH1" s="3" t="s">
        <v>12</v>
      </c>
      <c r="BK1" s="38" t="s">
        <v>13</v>
      </c>
      <c r="BL1" s="38"/>
      <c r="BM1" s="38"/>
      <c r="BO1" s="38" t="s">
        <v>14</v>
      </c>
      <c r="BP1" s="38"/>
      <c r="BQ1" s="38"/>
      <c r="BR1" s="38"/>
      <c r="BS1" s="38"/>
      <c r="BT1" s="42" t="s">
        <v>15</v>
      </c>
      <c r="BU1" s="42"/>
      <c r="BV1" s="42"/>
      <c r="BW1" s="42"/>
      <c r="BX1" s="42"/>
      <c r="BY1" s="42"/>
      <c r="BZ1" s="42"/>
      <c r="CA1" s="42"/>
      <c r="CB1" s="42"/>
      <c r="CD1" s="4"/>
      <c r="CE1" s="4" t="s">
        <v>1</v>
      </c>
      <c r="CF1" s="4"/>
      <c r="CG1" s="4" t="s">
        <v>1</v>
      </c>
      <c r="CH1" s="4"/>
      <c r="CI1" s="43" t="s">
        <v>16</v>
      </c>
      <c r="CJ1" s="43"/>
      <c r="CK1" s="43"/>
      <c r="CL1" s="38" t="s">
        <v>17</v>
      </c>
      <c r="CM1" s="38"/>
      <c r="CN1" s="38"/>
      <c r="CO1" s="38"/>
      <c r="CP1" s="43" t="s">
        <v>18</v>
      </c>
      <c r="CQ1" s="43"/>
      <c r="CR1" s="43"/>
      <c r="CS1" s="43"/>
      <c r="CT1" s="41" t="s">
        <v>19</v>
      </c>
      <c r="CU1" s="41"/>
      <c r="CV1" s="41"/>
      <c r="CW1" s="41"/>
      <c r="CX1" s="41"/>
      <c r="CY1" s="41"/>
      <c r="CZ1" s="41"/>
      <c r="DA1" s="43" t="s">
        <v>20</v>
      </c>
      <c r="DB1" s="43"/>
      <c r="DC1" s="43"/>
      <c r="DD1" s="43"/>
      <c r="DE1" s="43"/>
      <c r="DF1" s="43"/>
      <c r="DG1" s="41" t="s">
        <v>21</v>
      </c>
      <c r="DH1" s="41"/>
      <c r="DI1" s="41"/>
      <c r="DJ1" s="43" t="s">
        <v>22</v>
      </c>
      <c r="DK1" s="43"/>
      <c r="DL1" s="43"/>
      <c r="DN1" s="5" t="s">
        <v>23</v>
      </c>
      <c r="DO1" s="44" t="s">
        <v>24</v>
      </c>
      <c r="DP1" s="45"/>
      <c r="DQ1" s="45"/>
      <c r="DR1" s="45"/>
      <c r="DS1" s="45"/>
      <c r="DT1" s="45"/>
      <c r="DU1" s="45"/>
      <c r="DV1" s="46" t="s">
        <v>25</v>
      </c>
      <c r="DW1" s="46"/>
      <c r="DX1" s="46"/>
      <c r="DY1" s="6"/>
      <c r="DZ1" s="6"/>
      <c r="EA1" s="6"/>
      <c r="EB1" s="6"/>
      <c r="EC1" s="6"/>
      <c r="ED1" s="6" t="s">
        <v>26</v>
      </c>
      <c r="EE1" s="6" t="s">
        <v>27</v>
      </c>
      <c r="EF1" s="6"/>
      <c r="EG1" s="6"/>
      <c r="EH1" s="6"/>
      <c r="EI1" s="6"/>
      <c r="EJ1" s="2" t="s">
        <v>28</v>
      </c>
      <c r="EK1" s="2" t="s">
        <v>29</v>
      </c>
      <c r="EL1" s="2" t="s">
        <v>29</v>
      </c>
    </row>
    <row r="2" spans="1:142" s="2" customFormat="1" ht="16.5" thickTop="1" thickBot="1" x14ac:dyDescent="0.3">
      <c r="A2" s="7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8" t="s">
        <v>39</v>
      </c>
      <c r="K2" s="8" t="s">
        <v>40</v>
      </c>
      <c r="L2" s="8" t="s">
        <v>41</v>
      </c>
      <c r="M2" s="7" t="s">
        <v>39</v>
      </c>
      <c r="N2" s="7" t="s">
        <v>33</v>
      </c>
      <c r="O2" s="7" t="s">
        <v>42</v>
      </c>
      <c r="P2" s="7" t="s">
        <v>43</v>
      </c>
      <c r="Q2" s="8" t="s">
        <v>44</v>
      </c>
      <c r="R2" s="8" t="s">
        <v>45</v>
      </c>
      <c r="S2" s="7" t="s">
        <v>46</v>
      </c>
      <c r="T2" s="7" t="s">
        <v>47</v>
      </c>
      <c r="U2" s="9" t="s">
        <v>48</v>
      </c>
      <c r="V2" s="9" t="s">
        <v>49</v>
      </c>
      <c r="W2" s="7" t="s">
        <v>50</v>
      </c>
      <c r="X2" s="7" t="s">
        <v>51</v>
      </c>
      <c r="Y2" s="8" t="s">
        <v>52</v>
      </c>
      <c r="Z2" s="8" t="s">
        <v>53</v>
      </c>
      <c r="AA2" s="8" t="s">
        <v>54</v>
      </c>
      <c r="AB2" s="8" t="s">
        <v>55</v>
      </c>
      <c r="AC2" s="8" t="s">
        <v>56</v>
      </c>
      <c r="AD2" s="8" t="s">
        <v>57</v>
      </c>
      <c r="AE2" s="8" t="s">
        <v>58</v>
      </c>
      <c r="AF2" s="7" t="s">
        <v>52</v>
      </c>
      <c r="AG2" s="7" t="s">
        <v>53</v>
      </c>
      <c r="AH2" s="7" t="s">
        <v>54</v>
      </c>
      <c r="AI2" s="7" t="s">
        <v>55</v>
      </c>
      <c r="AJ2" s="7" t="s">
        <v>56</v>
      </c>
      <c r="AK2" s="7" t="s">
        <v>57</v>
      </c>
      <c r="AL2" s="8" t="s">
        <v>59</v>
      </c>
      <c r="AM2" s="8" t="s">
        <v>60</v>
      </c>
      <c r="AN2" s="8" t="s">
        <v>61</v>
      </c>
      <c r="AO2" s="8" t="s">
        <v>62</v>
      </c>
      <c r="AP2" s="8" t="s">
        <v>63</v>
      </c>
      <c r="AQ2" s="8" t="s">
        <v>64</v>
      </c>
      <c r="AR2" s="8" t="s">
        <v>65</v>
      </c>
      <c r="AS2" s="10" t="s">
        <v>59</v>
      </c>
      <c r="AT2" s="10" t="s">
        <v>60</v>
      </c>
      <c r="AU2" s="10" t="s">
        <v>61</v>
      </c>
      <c r="AV2" s="10" t="s">
        <v>62</v>
      </c>
      <c r="AW2" s="10" t="s">
        <v>63</v>
      </c>
      <c r="AX2" s="10" t="s">
        <v>64</v>
      </c>
      <c r="AY2" s="10" t="s">
        <v>66</v>
      </c>
      <c r="AZ2" s="10" t="s">
        <v>67</v>
      </c>
      <c r="BA2" s="7" t="s">
        <v>68</v>
      </c>
      <c r="BB2" s="8" t="s">
        <v>69</v>
      </c>
      <c r="BC2" s="8" t="s">
        <v>70</v>
      </c>
      <c r="BD2" s="8" t="s">
        <v>71</v>
      </c>
      <c r="BE2" s="8" t="s">
        <v>72</v>
      </c>
      <c r="BF2" s="10" t="s">
        <v>73</v>
      </c>
      <c r="BG2" s="7" t="s">
        <v>74</v>
      </c>
      <c r="BH2" s="11" t="s">
        <v>75</v>
      </c>
      <c r="BI2" s="8" t="s">
        <v>76</v>
      </c>
      <c r="BJ2" s="8" t="s">
        <v>77</v>
      </c>
      <c r="BK2" s="7" t="s">
        <v>53</v>
      </c>
      <c r="BL2" s="7" t="s">
        <v>55</v>
      </c>
      <c r="BM2" s="7" t="s">
        <v>78</v>
      </c>
      <c r="BN2" s="8" t="s">
        <v>79</v>
      </c>
      <c r="BO2" s="7" t="s">
        <v>80</v>
      </c>
      <c r="BP2" s="7" t="s">
        <v>81</v>
      </c>
      <c r="BQ2" s="7" t="s">
        <v>82</v>
      </c>
      <c r="BR2" s="7" t="s">
        <v>83</v>
      </c>
      <c r="BS2" s="7" t="s">
        <v>84</v>
      </c>
      <c r="BT2" s="12" t="s">
        <v>85</v>
      </c>
      <c r="BU2" s="12" t="s">
        <v>86</v>
      </c>
      <c r="BV2" s="13" t="s">
        <v>87</v>
      </c>
      <c r="BW2" s="13" t="s">
        <v>88</v>
      </c>
      <c r="BX2" s="14" t="s">
        <v>89</v>
      </c>
      <c r="BY2" s="14" t="s">
        <v>90</v>
      </c>
      <c r="BZ2" s="14" t="s">
        <v>91</v>
      </c>
      <c r="CA2" s="14" t="s">
        <v>92</v>
      </c>
      <c r="CB2" s="14" t="s">
        <v>93</v>
      </c>
      <c r="CC2" s="8" t="s">
        <v>94</v>
      </c>
      <c r="CD2" s="7" t="s">
        <v>95</v>
      </c>
      <c r="CE2" s="7" t="s">
        <v>36</v>
      </c>
      <c r="CF2" s="7" t="s">
        <v>96</v>
      </c>
      <c r="CG2" s="7" t="s">
        <v>97</v>
      </c>
      <c r="CH2" s="7" t="s">
        <v>98</v>
      </c>
      <c r="CI2" s="11" t="s">
        <v>99</v>
      </c>
      <c r="CJ2" s="11" t="s">
        <v>100</v>
      </c>
      <c r="CK2" s="11" t="s">
        <v>101</v>
      </c>
      <c r="CL2" s="7" t="s">
        <v>99</v>
      </c>
      <c r="CM2" s="7" t="s">
        <v>100</v>
      </c>
      <c r="CN2" s="7" t="s">
        <v>102</v>
      </c>
      <c r="CO2" s="7" t="s">
        <v>101</v>
      </c>
      <c r="CP2" s="11" t="s">
        <v>99</v>
      </c>
      <c r="CQ2" s="11" t="s">
        <v>100</v>
      </c>
      <c r="CR2" s="11" t="s">
        <v>102</v>
      </c>
      <c r="CS2" s="11" t="s">
        <v>101</v>
      </c>
      <c r="CT2" s="10" t="s">
        <v>52</v>
      </c>
      <c r="CU2" s="10" t="s">
        <v>53</v>
      </c>
      <c r="CV2" s="10" t="s">
        <v>54</v>
      </c>
      <c r="CW2" s="10" t="s">
        <v>55</v>
      </c>
      <c r="CX2" s="10" t="s">
        <v>56</v>
      </c>
      <c r="CY2" s="10" t="s">
        <v>57</v>
      </c>
      <c r="CZ2" s="10" t="s">
        <v>103</v>
      </c>
      <c r="DA2" s="11" t="s">
        <v>52</v>
      </c>
      <c r="DB2" s="11" t="s">
        <v>53</v>
      </c>
      <c r="DC2" s="11" t="s">
        <v>54</v>
      </c>
      <c r="DD2" s="11" t="s">
        <v>55</v>
      </c>
      <c r="DE2" s="11" t="s">
        <v>56</v>
      </c>
      <c r="DF2" s="11" t="s">
        <v>57</v>
      </c>
      <c r="DG2" s="10" t="s">
        <v>53</v>
      </c>
      <c r="DH2" s="10" t="s">
        <v>55</v>
      </c>
      <c r="DI2" s="10" t="s">
        <v>101</v>
      </c>
      <c r="DJ2" s="11" t="s">
        <v>69</v>
      </c>
      <c r="DK2" s="11" t="s">
        <v>70</v>
      </c>
      <c r="DL2" s="11" t="s">
        <v>71</v>
      </c>
      <c r="DM2" s="15" t="s">
        <v>12</v>
      </c>
      <c r="DN2" s="15" t="s">
        <v>39</v>
      </c>
      <c r="DO2" s="16" t="s">
        <v>104</v>
      </c>
      <c r="DP2" s="16" t="s">
        <v>105</v>
      </c>
      <c r="DQ2" s="16" t="s">
        <v>106</v>
      </c>
      <c r="DR2" s="16" t="s">
        <v>107</v>
      </c>
      <c r="DS2" s="16" t="s">
        <v>108</v>
      </c>
      <c r="DT2" s="16" t="s">
        <v>109</v>
      </c>
      <c r="DU2" s="16" t="s">
        <v>110</v>
      </c>
      <c r="DV2" s="2" t="s">
        <v>111</v>
      </c>
      <c r="DW2" s="2" t="s">
        <v>35</v>
      </c>
      <c r="DX2" s="2" t="s">
        <v>112</v>
      </c>
      <c r="DY2" s="6" t="s">
        <v>113</v>
      </c>
      <c r="DZ2" s="6" t="s">
        <v>114</v>
      </c>
      <c r="EA2" s="6" t="s">
        <v>115</v>
      </c>
      <c r="EB2" s="6" t="s">
        <v>116</v>
      </c>
      <c r="EC2" s="6" t="s">
        <v>117</v>
      </c>
      <c r="ED2" s="6" t="s">
        <v>118</v>
      </c>
      <c r="EE2" s="6" t="s">
        <v>119</v>
      </c>
      <c r="EF2" s="6" t="s">
        <v>120</v>
      </c>
      <c r="EG2" s="6" t="s">
        <v>121</v>
      </c>
      <c r="EH2" s="6" t="s">
        <v>122</v>
      </c>
      <c r="EI2" s="6" t="s">
        <v>123</v>
      </c>
      <c r="EJ2" s="2" t="s">
        <v>124</v>
      </c>
      <c r="EK2" s="2" t="s">
        <v>88</v>
      </c>
      <c r="EL2" s="2" t="s">
        <v>125</v>
      </c>
    </row>
    <row r="3" spans="1:142" s="18" customFormat="1" ht="15.75" thickTop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19" t="s">
        <v>126</v>
      </c>
      <c r="Q3" s="18">
        <f t="shared" ref="Q3:AR3" si="0">SUBTOTAL(3,Q18:Q10032)</f>
        <v>22</v>
      </c>
      <c r="R3" s="18">
        <f t="shared" si="0"/>
        <v>22</v>
      </c>
      <c r="S3" s="18">
        <f t="shared" si="0"/>
        <v>22</v>
      </c>
      <c r="T3" s="18">
        <f t="shared" si="0"/>
        <v>22</v>
      </c>
      <c r="U3" s="18">
        <f t="shared" si="0"/>
        <v>20</v>
      </c>
      <c r="V3" s="18">
        <f t="shared" si="0"/>
        <v>20</v>
      </c>
      <c r="W3" s="18">
        <f t="shared" si="0"/>
        <v>20</v>
      </c>
      <c r="X3" s="18">
        <f t="shared" si="0"/>
        <v>20</v>
      </c>
      <c r="Y3" s="18">
        <f t="shared" si="0"/>
        <v>20</v>
      </c>
      <c r="Z3" s="18">
        <f t="shared" si="0"/>
        <v>20</v>
      </c>
      <c r="AA3" s="18">
        <f t="shared" si="0"/>
        <v>20</v>
      </c>
      <c r="AB3" s="18">
        <f t="shared" si="0"/>
        <v>20</v>
      </c>
      <c r="AC3" s="18">
        <f t="shared" si="0"/>
        <v>20</v>
      </c>
      <c r="AD3" s="18">
        <f t="shared" si="0"/>
        <v>20</v>
      </c>
      <c r="AE3" s="18">
        <f t="shared" si="0"/>
        <v>20</v>
      </c>
      <c r="AF3" s="18">
        <f t="shared" si="0"/>
        <v>20</v>
      </c>
      <c r="AG3" s="18">
        <f t="shared" si="0"/>
        <v>20</v>
      </c>
      <c r="AH3" s="18">
        <f t="shared" si="0"/>
        <v>20</v>
      </c>
      <c r="AI3" s="18">
        <f t="shared" si="0"/>
        <v>20</v>
      </c>
      <c r="AJ3" s="18">
        <f t="shared" si="0"/>
        <v>20</v>
      </c>
      <c r="AK3" s="18">
        <f t="shared" si="0"/>
        <v>20</v>
      </c>
      <c r="AL3" s="18">
        <f t="shared" si="0"/>
        <v>20</v>
      </c>
      <c r="AM3" s="18">
        <f t="shared" si="0"/>
        <v>20</v>
      </c>
      <c r="AN3" s="18">
        <f t="shared" si="0"/>
        <v>20</v>
      </c>
      <c r="AO3" s="18">
        <f t="shared" si="0"/>
        <v>20</v>
      </c>
      <c r="AP3" s="18">
        <f t="shared" si="0"/>
        <v>20</v>
      </c>
      <c r="AQ3" s="18">
        <f t="shared" si="0"/>
        <v>20</v>
      </c>
      <c r="AR3" s="18">
        <f t="shared" si="0"/>
        <v>20</v>
      </c>
      <c r="AS3" s="18" t="s">
        <v>127</v>
      </c>
      <c r="AT3" s="18" t="s">
        <v>127</v>
      </c>
      <c r="AU3" s="18" t="s">
        <v>127</v>
      </c>
      <c r="AV3" s="18" t="s">
        <v>127</v>
      </c>
      <c r="AW3" s="18" t="s">
        <v>127</v>
      </c>
      <c r="AX3" s="18" t="s">
        <v>127</v>
      </c>
      <c r="AY3" s="18" t="s">
        <v>127</v>
      </c>
      <c r="AZ3" s="18" t="s">
        <v>127</v>
      </c>
      <c r="BA3" s="18">
        <f>SUBTOTAL(3,BA18:BA10032)</f>
        <v>20</v>
      </c>
      <c r="BB3" s="18">
        <f>SUBTOTAL(3,BB18:BB10032)</f>
        <v>20</v>
      </c>
      <c r="BC3" s="18">
        <f>SUBTOTAL(3,BC18:BC10032)</f>
        <v>20</v>
      </c>
      <c r="BD3" s="18">
        <f>SUBTOTAL(3,BD18:BD10032)</f>
        <v>20</v>
      </c>
      <c r="BE3" s="18" t="s">
        <v>127</v>
      </c>
      <c r="BF3" s="18" t="s">
        <v>127</v>
      </c>
      <c r="BG3" s="18" t="s">
        <v>127</v>
      </c>
      <c r="BH3" s="18" t="s">
        <v>127</v>
      </c>
      <c r="BI3" s="18" t="s">
        <v>127</v>
      </c>
      <c r="BJ3" s="18" t="s">
        <v>127</v>
      </c>
      <c r="BK3" s="18">
        <f t="shared" ref="BK3:BS3" si="1">SUBTOTAL(3,BK18:BK10032)</f>
        <v>20</v>
      </c>
      <c r="BL3" s="18">
        <f t="shared" si="1"/>
        <v>20</v>
      </c>
      <c r="BM3" s="18">
        <f t="shared" si="1"/>
        <v>20</v>
      </c>
      <c r="BN3" s="18">
        <f t="shared" si="1"/>
        <v>20</v>
      </c>
      <c r="BO3" s="18">
        <f t="shared" si="1"/>
        <v>20</v>
      </c>
      <c r="BP3" s="18">
        <f t="shared" si="1"/>
        <v>20</v>
      </c>
      <c r="BQ3" s="18">
        <f t="shared" si="1"/>
        <v>20</v>
      </c>
      <c r="BR3" s="18">
        <f t="shared" si="1"/>
        <v>20</v>
      </c>
      <c r="BS3" s="18">
        <f t="shared" si="1"/>
        <v>20</v>
      </c>
      <c r="BT3" s="18" t="s">
        <v>127</v>
      </c>
      <c r="BU3" s="18" t="s">
        <v>127</v>
      </c>
      <c r="BV3" s="18">
        <f>SUBTOTAL(3,BV18:BV10032)</f>
        <v>3</v>
      </c>
      <c r="BW3" s="18">
        <f>SUBTOTAL(3,BW18:BW10032)</f>
        <v>3</v>
      </c>
      <c r="BX3" s="18" t="s">
        <v>127</v>
      </c>
      <c r="BY3" s="18" t="s">
        <v>127</v>
      </c>
      <c r="BZ3" s="18" t="s">
        <v>127</v>
      </c>
      <c r="CA3" s="18" t="s">
        <v>127</v>
      </c>
      <c r="CB3" s="18" t="s">
        <v>127</v>
      </c>
      <c r="CC3" s="18" t="s">
        <v>127</v>
      </c>
      <c r="CD3" s="18" t="s">
        <v>127</v>
      </c>
      <c r="CE3" s="18" t="s">
        <v>127</v>
      </c>
      <c r="CF3" s="18" t="s">
        <v>127</v>
      </c>
      <c r="CG3" s="18" t="s">
        <v>127</v>
      </c>
      <c r="CH3" s="18" t="s">
        <v>127</v>
      </c>
      <c r="CI3" s="18" t="s">
        <v>127</v>
      </c>
      <c r="CJ3" s="18" t="s">
        <v>127</v>
      </c>
      <c r="CK3" s="18" t="s">
        <v>127</v>
      </c>
      <c r="CL3" s="18">
        <f>SUBTOTAL(3,CL18:CL10032)</f>
        <v>22</v>
      </c>
      <c r="CM3" s="18">
        <f>SUBTOTAL(3,CM18:CM10032)</f>
        <v>22</v>
      </c>
      <c r="CN3" s="18">
        <f>SUBTOTAL(3,CN18:CN10032)</f>
        <v>22</v>
      </c>
      <c r="CO3" s="18">
        <f>SUBTOTAL(3,CO18:CO10032)</f>
        <v>22</v>
      </c>
      <c r="CP3" s="18" t="s">
        <v>127</v>
      </c>
      <c r="CQ3" s="18" t="s">
        <v>127</v>
      </c>
      <c r="CR3" s="18" t="s">
        <v>127</v>
      </c>
      <c r="CS3" s="18" t="s">
        <v>127</v>
      </c>
      <c r="CT3" s="18" t="s">
        <v>127</v>
      </c>
      <c r="CU3" s="18" t="s">
        <v>127</v>
      </c>
      <c r="CV3" s="18" t="s">
        <v>127</v>
      </c>
      <c r="CW3" s="18" t="s">
        <v>127</v>
      </c>
      <c r="CX3" s="18" t="s">
        <v>127</v>
      </c>
      <c r="CY3" s="18" t="s">
        <v>127</v>
      </c>
      <c r="CZ3" s="18" t="s">
        <v>127</v>
      </c>
      <c r="DA3" s="18" t="s">
        <v>127</v>
      </c>
      <c r="DB3" s="18" t="s">
        <v>127</v>
      </c>
      <c r="DC3" s="18" t="s">
        <v>127</v>
      </c>
      <c r="DD3" s="18" t="s">
        <v>127</v>
      </c>
      <c r="DE3" s="18" t="s">
        <v>127</v>
      </c>
      <c r="DF3" s="18" t="s">
        <v>127</v>
      </c>
      <c r="DG3" s="18" t="s">
        <v>127</v>
      </c>
      <c r="DH3" s="18" t="s">
        <v>127</v>
      </c>
      <c r="DI3" s="18" t="s">
        <v>127</v>
      </c>
      <c r="DJ3" s="18" t="s">
        <v>127</v>
      </c>
      <c r="DK3" s="18" t="s">
        <v>127</v>
      </c>
      <c r="DL3" s="18" t="s">
        <v>127</v>
      </c>
      <c r="DM3" s="18" t="s">
        <v>127</v>
      </c>
      <c r="DN3" s="18">
        <f>SUBTOTAL(3,DN18:DN10032)</f>
        <v>22</v>
      </c>
      <c r="DO3" s="18" t="s">
        <v>127</v>
      </c>
      <c r="DP3" s="18" t="s">
        <v>127</v>
      </c>
      <c r="DQ3" s="18" t="s">
        <v>127</v>
      </c>
      <c r="DR3" s="18" t="s">
        <v>127</v>
      </c>
      <c r="DS3" s="18" t="s">
        <v>127</v>
      </c>
      <c r="DT3" s="18" t="s">
        <v>127</v>
      </c>
      <c r="DU3" s="18" t="s">
        <v>127</v>
      </c>
      <c r="DV3" s="18" t="s">
        <v>127</v>
      </c>
      <c r="DW3" s="18" t="s">
        <v>127</v>
      </c>
      <c r="DX3" s="18">
        <f>SUBTOTAL(3,DX18:DX10032)</f>
        <v>22</v>
      </c>
      <c r="DY3" s="18">
        <f>SUBTOTAL(3,DY18:DY10032)</f>
        <v>22</v>
      </c>
      <c r="DZ3" s="18">
        <f>SUBTOTAL(3,DZ18:DZ10032)</f>
        <v>22</v>
      </c>
      <c r="EA3" s="18">
        <f>SUBTOTAL(3,EA18:EA10032)</f>
        <v>21</v>
      </c>
      <c r="EB3" s="18">
        <f>SUBTOTAL(3,EB18:EB10032)</f>
        <v>20</v>
      </c>
      <c r="EC3" s="18" t="s">
        <v>127</v>
      </c>
      <c r="ED3" s="18" t="s">
        <v>127</v>
      </c>
      <c r="EE3" s="18" t="s">
        <v>127</v>
      </c>
      <c r="EF3" s="18">
        <f>SUBTOTAL(3,EF18:EF10032)</f>
        <v>20</v>
      </c>
      <c r="EG3" s="18">
        <f>SUBTOTAL(3,EG18:EG10032)</f>
        <v>20</v>
      </c>
      <c r="EH3" s="18">
        <f>SUBTOTAL(3,EH18:EH10032)</f>
        <v>20</v>
      </c>
      <c r="EI3" s="18" t="s">
        <v>127</v>
      </c>
      <c r="EJ3" s="18">
        <f>SUBTOTAL(3,EJ18:EJ10032)</f>
        <v>0</v>
      </c>
      <c r="EK3" s="18">
        <f>SUBTOTAL(3,EK18:EK10032)</f>
        <v>3</v>
      </c>
      <c r="EL3" s="18">
        <f>SUBTOTAL(3,EL18:EL10032)</f>
        <v>3</v>
      </c>
    </row>
    <row r="4" spans="1:142" s="18" customFormat="1" x14ac:dyDescent="0.25">
      <c r="A4" s="17"/>
      <c r="B4" s="20"/>
      <c r="C4" s="2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P4" s="19" t="s">
        <v>128</v>
      </c>
      <c r="Q4" s="22">
        <f>COUNTIF(Q18:Q10032,"=1") / Q3 * 100</f>
        <v>9.0909090909090917</v>
      </c>
      <c r="R4" s="22">
        <f t="shared" ref="R4:AR4" si="2">COUNTIF(R18:R1807,"=1") / R3 * 100</f>
        <v>27.27272727272727</v>
      </c>
      <c r="S4" s="22">
        <f t="shared" si="2"/>
        <v>0</v>
      </c>
      <c r="T4" s="22">
        <f t="shared" si="2"/>
        <v>18.181818181818183</v>
      </c>
      <c r="U4" s="22">
        <f t="shared" si="2"/>
        <v>35</v>
      </c>
      <c r="V4" s="22">
        <f t="shared" si="2"/>
        <v>40</v>
      </c>
      <c r="W4" s="22">
        <f t="shared" si="2"/>
        <v>35</v>
      </c>
      <c r="X4" s="22">
        <f t="shared" si="2"/>
        <v>30</v>
      </c>
      <c r="Y4" s="22">
        <f t="shared" si="2"/>
        <v>20</v>
      </c>
      <c r="Z4" s="22">
        <f t="shared" si="2"/>
        <v>10</v>
      </c>
      <c r="AA4" s="22">
        <f t="shared" si="2"/>
        <v>20</v>
      </c>
      <c r="AB4" s="22">
        <f t="shared" si="2"/>
        <v>20</v>
      </c>
      <c r="AC4" s="22">
        <f t="shared" si="2"/>
        <v>10</v>
      </c>
      <c r="AD4" s="22">
        <f t="shared" si="2"/>
        <v>20</v>
      </c>
      <c r="AE4" s="22">
        <f t="shared" si="2"/>
        <v>0</v>
      </c>
      <c r="AF4" s="22">
        <f t="shared" si="2"/>
        <v>25</v>
      </c>
      <c r="AG4" s="22">
        <f t="shared" si="2"/>
        <v>20</v>
      </c>
      <c r="AH4" s="22">
        <f t="shared" si="2"/>
        <v>25</v>
      </c>
      <c r="AI4" s="22">
        <f t="shared" si="2"/>
        <v>25</v>
      </c>
      <c r="AJ4" s="22">
        <f t="shared" si="2"/>
        <v>10</v>
      </c>
      <c r="AK4" s="22">
        <f t="shared" si="2"/>
        <v>25</v>
      </c>
      <c r="AL4" s="22">
        <f t="shared" si="2"/>
        <v>20</v>
      </c>
      <c r="AM4" s="22">
        <f t="shared" si="2"/>
        <v>15</v>
      </c>
      <c r="AN4" s="22">
        <f t="shared" si="2"/>
        <v>30</v>
      </c>
      <c r="AO4" s="22">
        <f t="shared" si="2"/>
        <v>20</v>
      </c>
      <c r="AP4" s="22">
        <f t="shared" si="2"/>
        <v>15</v>
      </c>
      <c r="AQ4" s="22">
        <f t="shared" si="2"/>
        <v>25</v>
      </c>
      <c r="AR4" s="22">
        <f t="shared" si="2"/>
        <v>20</v>
      </c>
      <c r="AS4" s="18" t="s">
        <v>127</v>
      </c>
      <c r="AT4" s="18" t="s">
        <v>127</v>
      </c>
      <c r="AU4" s="18" t="s">
        <v>127</v>
      </c>
      <c r="AV4" s="18" t="s">
        <v>127</v>
      </c>
      <c r="AW4" s="18" t="s">
        <v>127</v>
      </c>
      <c r="AX4" s="18" t="s">
        <v>127</v>
      </c>
      <c r="AY4" s="18" t="s">
        <v>127</v>
      </c>
      <c r="AZ4" s="18" t="s">
        <v>127</v>
      </c>
      <c r="BA4" s="22">
        <f>COUNTIF(BA18:BA1807,"=1") / BA3 * 100</f>
        <v>25</v>
      </c>
      <c r="BB4" s="22">
        <f>COUNTIF(BB18:BB1807,"=1") / BB3 * 100</f>
        <v>20</v>
      </c>
      <c r="BC4" s="22">
        <f>COUNTIF(BC18:BC1807,"=1") / BC3 * 100</f>
        <v>0</v>
      </c>
      <c r="BD4" s="22">
        <f>COUNTIF(BD18:BD1807,"=1") / BD3 * 100</f>
        <v>25</v>
      </c>
      <c r="BE4" s="18" t="s">
        <v>127</v>
      </c>
      <c r="BF4" s="18" t="s">
        <v>127</v>
      </c>
      <c r="BG4" s="18" t="s">
        <v>127</v>
      </c>
      <c r="BH4" s="18" t="s">
        <v>127</v>
      </c>
      <c r="BI4" s="18" t="s">
        <v>127</v>
      </c>
      <c r="BJ4" s="18" t="s">
        <v>127</v>
      </c>
      <c r="BK4" s="22">
        <f t="shared" ref="BK4:BS4" si="3">COUNTIF(BK18:BK1807,"=1") / BK3 * 100</f>
        <v>10</v>
      </c>
      <c r="BL4" s="22">
        <f t="shared" si="3"/>
        <v>20</v>
      </c>
      <c r="BM4" s="22">
        <f t="shared" si="3"/>
        <v>50</v>
      </c>
      <c r="BN4" s="22">
        <f t="shared" si="3"/>
        <v>20</v>
      </c>
      <c r="BO4" s="22">
        <f t="shared" si="3"/>
        <v>25</v>
      </c>
      <c r="BP4" s="22">
        <f t="shared" si="3"/>
        <v>30</v>
      </c>
      <c r="BQ4" s="22">
        <f t="shared" si="3"/>
        <v>20</v>
      </c>
      <c r="BR4" s="22">
        <f t="shared" si="3"/>
        <v>20</v>
      </c>
      <c r="BS4" s="22">
        <f t="shared" si="3"/>
        <v>25</v>
      </c>
      <c r="BT4" s="18" t="s">
        <v>127</v>
      </c>
      <c r="BU4" s="18" t="s">
        <v>127</v>
      </c>
      <c r="BV4" s="22">
        <f>COUNTIF(BV18:BV1807,"=1") / BV3 * 100</f>
        <v>33.333333333333329</v>
      </c>
      <c r="BW4" s="22">
        <f>COUNTIF(BW18:BW1807,"=1") / BW3 * 100</f>
        <v>0</v>
      </c>
      <c r="BX4" s="18" t="s">
        <v>127</v>
      </c>
      <c r="BY4" s="18" t="s">
        <v>127</v>
      </c>
      <c r="BZ4" s="18" t="s">
        <v>127</v>
      </c>
      <c r="CA4" s="18" t="s">
        <v>127</v>
      </c>
      <c r="CB4" s="18" t="s">
        <v>127</v>
      </c>
      <c r="CC4" s="18" t="s">
        <v>127</v>
      </c>
      <c r="CD4" s="18" t="s">
        <v>127</v>
      </c>
      <c r="CE4" s="18" t="s">
        <v>127</v>
      </c>
      <c r="CF4" s="18" t="s">
        <v>127</v>
      </c>
      <c r="CG4" s="18" t="s">
        <v>127</v>
      </c>
      <c r="CH4" s="18" t="s">
        <v>127</v>
      </c>
      <c r="CI4" s="18" t="s">
        <v>127</v>
      </c>
      <c r="CJ4" s="18" t="s">
        <v>127</v>
      </c>
      <c r="CK4" s="18" t="s">
        <v>127</v>
      </c>
      <c r="CL4" s="22">
        <f>COUNTIF(CL18:CL1807,"=1") / CL3 * 100</f>
        <v>9.0909090909090917</v>
      </c>
      <c r="CM4" s="22">
        <f>COUNTIF(CM18:CM1807,"=1") / CM3 * 100</f>
        <v>9.0909090909090917</v>
      </c>
      <c r="CN4" s="22">
        <f>COUNTIF(CN18:CN1807,"=1") / CN3 * 100</f>
        <v>50</v>
      </c>
      <c r="CO4" s="22">
        <f>COUNTIF(CO18:CO1807,"=1") / CO3 * 100</f>
        <v>68.181818181818173</v>
      </c>
      <c r="CP4" s="18" t="s">
        <v>127</v>
      </c>
      <c r="CQ4" s="18" t="s">
        <v>127</v>
      </c>
      <c r="CR4" s="18" t="s">
        <v>127</v>
      </c>
      <c r="CS4" s="18" t="s">
        <v>127</v>
      </c>
      <c r="CT4" s="18" t="s">
        <v>127</v>
      </c>
      <c r="CU4" s="18" t="s">
        <v>127</v>
      </c>
      <c r="CV4" s="18" t="s">
        <v>127</v>
      </c>
      <c r="CW4" s="18" t="s">
        <v>127</v>
      </c>
      <c r="CX4" s="18" t="s">
        <v>127</v>
      </c>
      <c r="CY4" s="18" t="s">
        <v>127</v>
      </c>
      <c r="CZ4" s="18" t="s">
        <v>127</v>
      </c>
      <c r="DA4" s="18" t="s">
        <v>127</v>
      </c>
      <c r="DB4" s="18" t="s">
        <v>127</v>
      </c>
      <c r="DC4" s="18" t="s">
        <v>127</v>
      </c>
      <c r="DD4" s="18" t="s">
        <v>127</v>
      </c>
      <c r="DE4" s="18" t="s">
        <v>127</v>
      </c>
      <c r="DF4" s="18" t="s">
        <v>127</v>
      </c>
      <c r="DG4" s="18" t="s">
        <v>127</v>
      </c>
      <c r="DH4" s="18" t="s">
        <v>127</v>
      </c>
      <c r="DI4" s="18" t="s">
        <v>127</v>
      </c>
      <c r="DJ4" s="18" t="s">
        <v>127</v>
      </c>
      <c r="DK4" s="18" t="s">
        <v>127</v>
      </c>
      <c r="DL4" s="18" t="s">
        <v>127</v>
      </c>
      <c r="DM4" s="18" t="s">
        <v>127</v>
      </c>
      <c r="DN4" s="22">
        <f>COUNTIF(DN18:DN1807,"=1") / DN3 * 100</f>
        <v>31.818181818181817</v>
      </c>
      <c r="DO4" s="18" t="s">
        <v>127</v>
      </c>
      <c r="DP4" s="18" t="s">
        <v>127</v>
      </c>
      <c r="DQ4" s="18" t="s">
        <v>127</v>
      </c>
      <c r="DR4" s="18" t="s">
        <v>127</v>
      </c>
      <c r="DS4" s="18" t="s">
        <v>127</v>
      </c>
      <c r="DT4" s="18" t="s">
        <v>127</v>
      </c>
      <c r="DU4" s="18" t="s">
        <v>127</v>
      </c>
      <c r="DV4" s="18" t="s">
        <v>127</v>
      </c>
      <c r="DW4" s="18" t="s">
        <v>127</v>
      </c>
      <c r="DX4" s="22">
        <f>COUNTIF(DX18:DX1807,"=1") / DX3 * 100</f>
        <v>0</v>
      </c>
      <c r="DY4" s="22">
        <f>COUNTIF(DY18:DY1807,"=1") / DY3 * 100</f>
        <v>36.363636363636367</v>
      </c>
      <c r="DZ4" s="22">
        <f>COUNTIF(DZ18:DZ1807,"=1") / DZ3 * 100</f>
        <v>22.727272727272727</v>
      </c>
      <c r="EA4" s="22">
        <f>COUNTIF(EA18:EA1807,"=1") / EA3 * 100</f>
        <v>28.571428571428569</v>
      </c>
      <c r="EB4" s="22">
        <f>COUNTIF(EB18:EB1807,"=1") / EB3 * 100</f>
        <v>20</v>
      </c>
      <c r="EC4" s="18" t="s">
        <v>127</v>
      </c>
      <c r="ED4" s="18" t="s">
        <v>127</v>
      </c>
      <c r="EE4" s="18" t="s">
        <v>127</v>
      </c>
      <c r="EF4" s="22">
        <f>COUNTIF(EF18:EF1807,"=1") / EF3 * 100</f>
        <v>40</v>
      </c>
      <c r="EG4" s="22">
        <f>COUNTIF(EG18:EG1807,"=1") / EG3 * 100</f>
        <v>40</v>
      </c>
      <c r="EH4" s="22">
        <f>COUNTIF(EH18:EH1807,"=1") / EH3 * 100</f>
        <v>40</v>
      </c>
      <c r="EI4" s="22" t="s">
        <v>127</v>
      </c>
      <c r="EJ4" s="22" t="e">
        <f>COUNTIF(EJ18:EJ1807,"=1") / EJ3 * 100</f>
        <v>#DIV/0!</v>
      </c>
      <c r="EK4" s="22">
        <f>COUNTIF(EK18:EK1807,"=1") / EK3 * 100</f>
        <v>0</v>
      </c>
      <c r="EL4" s="22">
        <f>COUNTIF(EL18:EL1807,"=1") / EL3 * 100</f>
        <v>0</v>
      </c>
    </row>
    <row r="5" spans="1:142" s="18" customFormat="1" x14ac:dyDescent="0.25">
      <c r="A5" s="17"/>
      <c r="B5" s="20"/>
      <c r="C5" s="2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s="19" t="s">
        <v>129</v>
      </c>
      <c r="Q5" s="22">
        <f>COUNTIF(Q18:Q10032,"=2") / Q3 * 100</f>
        <v>22.727272727272727</v>
      </c>
      <c r="R5" s="22">
        <f t="shared" ref="R5:AR5" si="4">COUNTIF(R18:R1807,"=2") / R3 * 100</f>
        <v>18.181818181818183</v>
      </c>
      <c r="S5" s="22">
        <f t="shared" si="4"/>
        <v>0</v>
      </c>
      <c r="T5" s="22">
        <f t="shared" si="4"/>
        <v>0</v>
      </c>
      <c r="U5" s="22">
        <f t="shared" si="4"/>
        <v>10</v>
      </c>
      <c r="V5" s="22">
        <f t="shared" si="4"/>
        <v>10</v>
      </c>
      <c r="W5" s="22">
        <f t="shared" si="4"/>
        <v>10</v>
      </c>
      <c r="X5" s="22">
        <f t="shared" si="4"/>
        <v>30</v>
      </c>
      <c r="Y5" s="22">
        <f t="shared" si="4"/>
        <v>20</v>
      </c>
      <c r="Z5" s="22">
        <f t="shared" si="4"/>
        <v>25</v>
      </c>
      <c r="AA5" s="22">
        <f t="shared" si="4"/>
        <v>30</v>
      </c>
      <c r="AB5" s="22">
        <f t="shared" si="4"/>
        <v>10</v>
      </c>
      <c r="AC5" s="22">
        <f t="shared" si="4"/>
        <v>0</v>
      </c>
      <c r="AD5" s="22">
        <f t="shared" si="4"/>
        <v>30</v>
      </c>
      <c r="AE5" s="22">
        <f t="shared" si="4"/>
        <v>5</v>
      </c>
      <c r="AF5" s="22">
        <f t="shared" si="4"/>
        <v>30</v>
      </c>
      <c r="AG5" s="22">
        <f t="shared" si="4"/>
        <v>15</v>
      </c>
      <c r="AH5" s="22">
        <f t="shared" si="4"/>
        <v>30</v>
      </c>
      <c r="AI5" s="22">
        <f t="shared" si="4"/>
        <v>15</v>
      </c>
      <c r="AJ5" s="22">
        <f t="shared" si="4"/>
        <v>15</v>
      </c>
      <c r="AK5" s="22">
        <f t="shared" si="4"/>
        <v>25</v>
      </c>
      <c r="AL5" s="22">
        <f t="shared" si="4"/>
        <v>10</v>
      </c>
      <c r="AM5" s="22">
        <f t="shared" si="4"/>
        <v>10</v>
      </c>
      <c r="AN5" s="22">
        <f t="shared" si="4"/>
        <v>15</v>
      </c>
      <c r="AO5" s="22">
        <f t="shared" si="4"/>
        <v>25</v>
      </c>
      <c r="AP5" s="22">
        <f t="shared" si="4"/>
        <v>20</v>
      </c>
      <c r="AQ5" s="22">
        <f t="shared" si="4"/>
        <v>10</v>
      </c>
      <c r="AR5" s="22">
        <f t="shared" si="4"/>
        <v>10</v>
      </c>
      <c r="AS5" s="18" t="s">
        <v>127</v>
      </c>
      <c r="AT5" s="18" t="s">
        <v>127</v>
      </c>
      <c r="AU5" s="18" t="s">
        <v>127</v>
      </c>
      <c r="AV5" s="18" t="s">
        <v>127</v>
      </c>
      <c r="AW5" s="18" t="s">
        <v>127</v>
      </c>
      <c r="AX5" s="18" t="s">
        <v>127</v>
      </c>
      <c r="AY5" s="18" t="s">
        <v>127</v>
      </c>
      <c r="AZ5" s="18" t="s">
        <v>127</v>
      </c>
      <c r="BA5" s="22">
        <f>COUNTIF(BA18:BA1807,"=2") / BA3 * 100</f>
        <v>20</v>
      </c>
      <c r="BB5" s="22">
        <f>COUNTIF(BB18:BB1807,"=2") / BB3 * 100</f>
        <v>15</v>
      </c>
      <c r="BC5" s="22">
        <f>COUNTIF(BC18:BC1807,"=2") / BC3 * 100</f>
        <v>0</v>
      </c>
      <c r="BD5" s="22">
        <f>COUNTIF(BD18:BD1807,"=2") / BD3 * 100</f>
        <v>25</v>
      </c>
      <c r="BE5" s="18" t="s">
        <v>127</v>
      </c>
      <c r="BF5" s="18" t="s">
        <v>127</v>
      </c>
      <c r="BG5" s="18" t="s">
        <v>127</v>
      </c>
      <c r="BH5" s="18" t="s">
        <v>127</v>
      </c>
      <c r="BI5" s="18" t="s">
        <v>127</v>
      </c>
      <c r="BJ5" s="18" t="s">
        <v>127</v>
      </c>
      <c r="BK5" s="22">
        <f t="shared" ref="BK5:BS5" si="5">COUNTIF(BK18:BK1807,"=2") / BK3 * 100</f>
        <v>25</v>
      </c>
      <c r="BL5" s="22">
        <f t="shared" si="5"/>
        <v>10</v>
      </c>
      <c r="BM5" s="22">
        <f t="shared" si="5"/>
        <v>20</v>
      </c>
      <c r="BN5" s="22">
        <f t="shared" si="5"/>
        <v>5</v>
      </c>
      <c r="BO5" s="22">
        <f t="shared" si="5"/>
        <v>25</v>
      </c>
      <c r="BP5" s="22">
        <f t="shared" si="5"/>
        <v>20</v>
      </c>
      <c r="BQ5" s="22">
        <f t="shared" si="5"/>
        <v>5</v>
      </c>
      <c r="BR5" s="22">
        <f t="shared" si="5"/>
        <v>25</v>
      </c>
      <c r="BS5" s="22">
        <f t="shared" si="5"/>
        <v>15</v>
      </c>
      <c r="BT5" s="18" t="s">
        <v>127</v>
      </c>
      <c r="BU5" s="18" t="s">
        <v>127</v>
      </c>
      <c r="BV5" s="22">
        <f>COUNTIF(BV18:BV1807,"=2") / BV3 * 100</f>
        <v>66.666666666666657</v>
      </c>
      <c r="BW5" s="22">
        <f>COUNTIF(BW18:BW1807,"=2") / BW3 * 100</f>
        <v>0</v>
      </c>
      <c r="BX5" s="18" t="s">
        <v>127</v>
      </c>
      <c r="BY5" s="18" t="s">
        <v>127</v>
      </c>
      <c r="BZ5" s="18" t="s">
        <v>127</v>
      </c>
      <c r="CA5" s="18" t="s">
        <v>127</v>
      </c>
      <c r="CB5" s="18" t="s">
        <v>127</v>
      </c>
      <c r="CC5" s="18" t="s">
        <v>127</v>
      </c>
      <c r="CD5" s="18" t="s">
        <v>127</v>
      </c>
      <c r="CE5" s="18" t="s">
        <v>127</v>
      </c>
      <c r="CF5" s="18" t="s">
        <v>127</v>
      </c>
      <c r="CG5" s="18" t="s">
        <v>127</v>
      </c>
      <c r="CH5" s="18" t="s">
        <v>127</v>
      </c>
      <c r="CI5" s="18" t="s">
        <v>127</v>
      </c>
      <c r="CJ5" s="18" t="s">
        <v>127</v>
      </c>
      <c r="CK5" s="18" t="s">
        <v>127</v>
      </c>
      <c r="CL5" s="22">
        <f>COUNTIF(CL18:CL1807,"=2") / CL3 * 100</f>
        <v>22.727272727272727</v>
      </c>
      <c r="CM5" s="22">
        <f>COUNTIF(CM18:CM1807,"=2") / CM3 * 100</f>
        <v>27.27272727272727</v>
      </c>
      <c r="CN5" s="22">
        <f>COUNTIF(CN18:CN1807,"=2") / CN3 * 100</f>
        <v>27.27272727272727</v>
      </c>
      <c r="CO5" s="22">
        <f>COUNTIF(CO18:CO1807,"=2") / CO3 * 100</f>
        <v>4.5454545454545459</v>
      </c>
      <c r="CP5" s="18" t="s">
        <v>127</v>
      </c>
      <c r="CQ5" s="18" t="s">
        <v>127</v>
      </c>
      <c r="CR5" s="18" t="s">
        <v>127</v>
      </c>
      <c r="CS5" s="18" t="s">
        <v>127</v>
      </c>
      <c r="CT5" s="18" t="s">
        <v>127</v>
      </c>
      <c r="CU5" s="18" t="s">
        <v>127</v>
      </c>
      <c r="CV5" s="18" t="s">
        <v>127</v>
      </c>
      <c r="CW5" s="18" t="s">
        <v>127</v>
      </c>
      <c r="CX5" s="18" t="s">
        <v>127</v>
      </c>
      <c r="CY5" s="18" t="s">
        <v>127</v>
      </c>
      <c r="CZ5" s="18" t="s">
        <v>127</v>
      </c>
      <c r="DA5" s="18" t="s">
        <v>127</v>
      </c>
      <c r="DB5" s="18" t="s">
        <v>127</v>
      </c>
      <c r="DC5" s="18" t="s">
        <v>127</v>
      </c>
      <c r="DD5" s="18" t="s">
        <v>127</v>
      </c>
      <c r="DE5" s="18" t="s">
        <v>127</v>
      </c>
      <c r="DF5" s="18" t="s">
        <v>127</v>
      </c>
      <c r="DG5" s="18" t="s">
        <v>127</v>
      </c>
      <c r="DH5" s="18" t="s">
        <v>127</v>
      </c>
      <c r="DI5" s="18" t="s">
        <v>127</v>
      </c>
      <c r="DJ5" s="18" t="s">
        <v>127</v>
      </c>
      <c r="DK5" s="18" t="s">
        <v>127</v>
      </c>
      <c r="DL5" s="18" t="s">
        <v>127</v>
      </c>
      <c r="DM5" s="18" t="s">
        <v>127</v>
      </c>
      <c r="DN5" s="22">
        <f>COUNTIF(DN18:DN1807,"=2") / DN3 * 100</f>
        <v>9.0909090909090917</v>
      </c>
      <c r="DO5" s="18" t="s">
        <v>127</v>
      </c>
      <c r="DP5" s="18" t="s">
        <v>127</v>
      </c>
      <c r="DQ5" s="18" t="s">
        <v>127</v>
      </c>
      <c r="DR5" s="18" t="s">
        <v>127</v>
      </c>
      <c r="DS5" s="18" t="s">
        <v>127</v>
      </c>
      <c r="DT5" s="18" t="s">
        <v>127</v>
      </c>
      <c r="DU5" s="18" t="s">
        <v>127</v>
      </c>
      <c r="DV5" s="18" t="s">
        <v>127</v>
      </c>
      <c r="DW5" s="18" t="s">
        <v>127</v>
      </c>
      <c r="DX5" s="22">
        <f>COUNTIF(DX18:DX1807,"=2") / DX3 * 100</f>
        <v>0</v>
      </c>
      <c r="DY5" s="22">
        <f>COUNTIF(DY18:DY1807,"=2") / DY3 * 100</f>
        <v>18.181818181818183</v>
      </c>
      <c r="DZ5" s="22">
        <f>COUNTIF(DZ18:DZ1807,"=2") / DZ3 * 100</f>
        <v>27.27272727272727</v>
      </c>
      <c r="EA5" s="22">
        <f>COUNTIF(EA18:EA1807,"=2") / EA3 * 100</f>
        <v>14.285714285714285</v>
      </c>
      <c r="EB5" s="22">
        <f>COUNTIF(EB18:EB1807,"=2") / EB3 * 100</f>
        <v>25</v>
      </c>
      <c r="EC5" s="18" t="s">
        <v>127</v>
      </c>
      <c r="ED5" s="18" t="s">
        <v>127</v>
      </c>
      <c r="EE5" s="18" t="s">
        <v>127</v>
      </c>
      <c r="EF5" s="22">
        <f>COUNTIF(EF18:EF1807,"=2") / EF3 * 100</f>
        <v>20</v>
      </c>
      <c r="EG5" s="22">
        <f>COUNTIF(EG18:EG1807,"=2") / EG3 * 100</f>
        <v>25</v>
      </c>
      <c r="EH5" s="22">
        <f>COUNTIF(EH18:EH1807,"=2") / EH3 * 100</f>
        <v>25</v>
      </c>
      <c r="EI5" s="22" t="s">
        <v>127</v>
      </c>
      <c r="EJ5" s="22" t="e">
        <f>COUNTIF(EJ18:EJ1807,"=2") / EJ3 * 100</f>
        <v>#DIV/0!</v>
      </c>
      <c r="EK5" s="22">
        <f>COUNTIF(EK18:EK1807,"=2") / EK3 * 100</f>
        <v>0</v>
      </c>
      <c r="EL5" s="22">
        <f>COUNTIF(EL18:EL1807,"=2") / EL3 * 100</f>
        <v>66.666666666666657</v>
      </c>
    </row>
    <row r="6" spans="1:142" s="18" customFormat="1" x14ac:dyDescent="0.25">
      <c r="A6" s="17"/>
      <c r="B6" s="20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19" t="s">
        <v>130</v>
      </c>
      <c r="Q6" s="22">
        <f>COUNTIF(Q18:Q10032,"=3") / Q3 * 100</f>
        <v>22.727272727272727</v>
      </c>
      <c r="R6" s="22">
        <f t="shared" ref="R6:AR6" si="6">COUNTIF(R18:R1807,"=3") / R3 * 100</f>
        <v>13.636363636363635</v>
      </c>
      <c r="S6" s="22">
        <f t="shared" si="6"/>
        <v>0</v>
      </c>
      <c r="T6" s="22">
        <f t="shared" si="6"/>
        <v>4.5454545454545459</v>
      </c>
      <c r="U6" s="22">
        <f t="shared" si="6"/>
        <v>15</v>
      </c>
      <c r="V6" s="22">
        <f t="shared" si="6"/>
        <v>10</v>
      </c>
      <c r="W6" s="22">
        <f t="shared" si="6"/>
        <v>15</v>
      </c>
      <c r="X6" s="22">
        <f t="shared" si="6"/>
        <v>0</v>
      </c>
      <c r="Y6" s="22">
        <f t="shared" si="6"/>
        <v>15</v>
      </c>
      <c r="Z6" s="22">
        <f t="shared" si="6"/>
        <v>0</v>
      </c>
      <c r="AA6" s="22">
        <f t="shared" si="6"/>
        <v>10</v>
      </c>
      <c r="AB6" s="22">
        <f t="shared" si="6"/>
        <v>15</v>
      </c>
      <c r="AC6" s="22">
        <f t="shared" si="6"/>
        <v>15</v>
      </c>
      <c r="AD6" s="22">
        <f t="shared" si="6"/>
        <v>0</v>
      </c>
      <c r="AE6" s="22">
        <f t="shared" si="6"/>
        <v>20</v>
      </c>
      <c r="AF6" s="22">
        <f t="shared" si="6"/>
        <v>15</v>
      </c>
      <c r="AG6" s="22">
        <f t="shared" si="6"/>
        <v>20</v>
      </c>
      <c r="AH6" s="22">
        <f t="shared" si="6"/>
        <v>15</v>
      </c>
      <c r="AI6" s="22">
        <f t="shared" si="6"/>
        <v>10</v>
      </c>
      <c r="AJ6" s="22">
        <f t="shared" si="6"/>
        <v>30</v>
      </c>
      <c r="AK6" s="22">
        <f t="shared" si="6"/>
        <v>10</v>
      </c>
      <c r="AL6" s="22">
        <f t="shared" si="6"/>
        <v>25</v>
      </c>
      <c r="AM6" s="22">
        <f t="shared" si="6"/>
        <v>15</v>
      </c>
      <c r="AN6" s="22">
        <f t="shared" si="6"/>
        <v>15</v>
      </c>
      <c r="AO6" s="22">
        <f t="shared" si="6"/>
        <v>15</v>
      </c>
      <c r="AP6" s="22">
        <f t="shared" si="6"/>
        <v>20</v>
      </c>
      <c r="AQ6" s="22">
        <f t="shared" si="6"/>
        <v>10</v>
      </c>
      <c r="AR6" s="22">
        <f t="shared" si="6"/>
        <v>10</v>
      </c>
      <c r="AS6" s="18" t="s">
        <v>127</v>
      </c>
      <c r="AT6" s="18" t="s">
        <v>127</v>
      </c>
      <c r="AU6" s="18" t="s">
        <v>127</v>
      </c>
      <c r="AV6" s="18" t="s">
        <v>127</v>
      </c>
      <c r="AW6" s="18" t="s">
        <v>127</v>
      </c>
      <c r="AX6" s="18" t="s">
        <v>127</v>
      </c>
      <c r="AY6" s="18" t="s">
        <v>127</v>
      </c>
      <c r="AZ6" s="18" t="s">
        <v>127</v>
      </c>
      <c r="BA6" s="22">
        <f>COUNTIF(BA18:BA1807,"=3") / BA3 * 100</f>
        <v>15</v>
      </c>
      <c r="BB6" s="22">
        <f>COUNTIF(BB18:BB1807,"=3") / BB3 * 100</f>
        <v>30</v>
      </c>
      <c r="BC6" s="22">
        <f>COUNTIF(BC18:BC1807,"=3") / BC3 * 100</f>
        <v>30</v>
      </c>
      <c r="BD6" s="22">
        <f>COUNTIF(BD18:BD1807,"=3") / BD3 * 100</f>
        <v>10</v>
      </c>
      <c r="BE6" s="18" t="s">
        <v>127</v>
      </c>
      <c r="BF6" s="18" t="s">
        <v>127</v>
      </c>
      <c r="BG6" s="18" t="s">
        <v>127</v>
      </c>
      <c r="BH6" s="18" t="s">
        <v>127</v>
      </c>
      <c r="BI6" s="18" t="s">
        <v>127</v>
      </c>
      <c r="BJ6" s="18" t="s">
        <v>127</v>
      </c>
      <c r="BK6" s="22">
        <f t="shared" ref="BK6:BS6" si="7">COUNTIF(BK18:BK1807,"=3") / BK3 * 100</f>
        <v>0</v>
      </c>
      <c r="BL6" s="22">
        <f t="shared" si="7"/>
        <v>15</v>
      </c>
      <c r="BM6" s="22">
        <f t="shared" si="7"/>
        <v>5</v>
      </c>
      <c r="BN6" s="22">
        <f t="shared" si="7"/>
        <v>25</v>
      </c>
      <c r="BO6" s="22">
        <f t="shared" si="7"/>
        <v>5</v>
      </c>
      <c r="BP6" s="22">
        <f t="shared" si="7"/>
        <v>10</v>
      </c>
      <c r="BQ6" s="22">
        <f t="shared" si="7"/>
        <v>5</v>
      </c>
      <c r="BR6" s="22">
        <f t="shared" si="7"/>
        <v>10</v>
      </c>
      <c r="BS6" s="22">
        <f t="shared" si="7"/>
        <v>15</v>
      </c>
      <c r="BT6" s="18" t="s">
        <v>127</v>
      </c>
      <c r="BU6" s="18" t="s">
        <v>127</v>
      </c>
      <c r="BV6" s="22">
        <f>COUNTIF(BV18:BV1807,"=3") / BV3 * 100</f>
        <v>0</v>
      </c>
      <c r="BW6" s="22">
        <f>COUNTIF(BW18:BW1807,"=3") / BW3 * 100</f>
        <v>33.333333333333329</v>
      </c>
      <c r="BX6" s="18" t="s">
        <v>127</v>
      </c>
      <c r="BY6" s="18" t="s">
        <v>127</v>
      </c>
      <c r="BZ6" s="18" t="s">
        <v>127</v>
      </c>
      <c r="CA6" s="18" t="s">
        <v>127</v>
      </c>
      <c r="CB6" s="18" t="s">
        <v>127</v>
      </c>
      <c r="CC6" s="18" t="s">
        <v>127</v>
      </c>
      <c r="CD6" s="18" t="s">
        <v>127</v>
      </c>
      <c r="CE6" s="18" t="s">
        <v>127</v>
      </c>
      <c r="CF6" s="18" t="s">
        <v>127</v>
      </c>
      <c r="CG6" s="18" t="s">
        <v>127</v>
      </c>
      <c r="CH6" s="18" t="s">
        <v>127</v>
      </c>
      <c r="CI6" s="18" t="s">
        <v>127</v>
      </c>
      <c r="CJ6" s="18" t="s">
        <v>127</v>
      </c>
      <c r="CK6" s="18" t="s">
        <v>127</v>
      </c>
      <c r="CL6" s="22">
        <f>COUNTIF(CL18:CL1807,"=3") / CL3 * 100</f>
        <v>27.27272727272727</v>
      </c>
      <c r="CM6" s="22">
        <f>COUNTIF(CM18:CM1807,"=3") / CM3 * 100</f>
        <v>31.818181818181817</v>
      </c>
      <c r="CN6" s="22">
        <f>COUNTIF(CN18:CN1807,"=3") / CN3 * 100</f>
        <v>13.636363636363635</v>
      </c>
      <c r="CO6" s="22">
        <f>COUNTIF(CO18:CO1807,"=3") / CO3 * 100</f>
        <v>13.636363636363635</v>
      </c>
      <c r="CP6" s="18" t="s">
        <v>127</v>
      </c>
      <c r="CQ6" s="18" t="s">
        <v>127</v>
      </c>
      <c r="CR6" s="18" t="s">
        <v>127</v>
      </c>
      <c r="CS6" s="18" t="s">
        <v>127</v>
      </c>
      <c r="CT6" s="18" t="s">
        <v>127</v>
      </c>
      <c r="CU6" s="18" t="s">
        <v>127</v>
      </c>
      <c r="CV6" s="18" t="s">
        <v>127</v>
      </c>
      <c r="CW6" s="18" t="s">
        <v>127</v>
      </c>
      <c r="CX6" s="18" t="s">
        <v>127</v>
      </c>
      <c r="CY6" s="18" t="s">
        <v>127</v>
      </c>
      <c r="CZ6" s="18" t="s">
        <v>127</v>
      </c>
      <c r="DA6" s="18" t="s">
        <v>127</v>
      </c>
      <c r="DB6" s="18" t="s">
        <v>127</v>
      </c>
      <c r="DC6" s="18" t="s">
        <v>127</v>
      </c>
      <c r="DD6" s="18" t="s">
        <v>127</v>
      </c>
      <c r="DE6" s="18" t="s">
        <v>127</v>
      </c>
      <c r="DF6" s="18" t="s">
        <v>127</v>
      </c>
      <c r="DG6" s="18" t="s">
        <v>127</v>
      </c>
      <c r="DH6" s="18" t="s">
        <v>127</v>
      </c>
      <c r="DI6" s="18" t="s">
        <v>127</v>
      </c>
      <c r="DJ6" s="18" t="s">
        <v>127</v>
      </c>
      <c r="DK6" s="18" t="s">
        <v>127</v>
      </c>
      <c r="DL6" s="18" t="s">
        <v>127</v>
      </c>
      <c r="DM6" s="18" t="s">
        <v>127</v>
      </c>
      <c r="DN6" s="22">
        <f>COUNTIF(DN18:DN1807,"=3") / DN3 * 100</f>
        <v>13.636363636363635</v>
      </c>
      <c r="DO6" s="18" t="s">
        <v>127</v>
      </c>
      <c r="DP6" s="18" t="s">
        <v>127</v>
      </c>
      <c r="DQ6" s="18" t="s">
        <v>127</v>
      </c>
      <c r="DR6" s="18" t="s">
        <v>127</v>
      </c>
      <c r="DS6" s="18" t="s">
        <v>127</v>
      </c>
      <c r="DT6" s="18" t="s">
        <v>127</v>
      </c>
      <c r="DU6" s="18" t="s">
        <v>127</v>
      </c>
      <c r="DV6" s="18" t="s">
        <v>127</v>
      </c>
      <c r="DW6" s="18" t="s">
        <v>127</v>
      </c>
      <c r="DX6" s="22">
        <f>COUNTIF(DX18:DX1807,"=3") / DX3 * 100</f>
        <v>0</v>
      </c>
      <c r="DY6" s="22">
        <f>COUNTIF(DY18:DY1807,"=3") / DY3 * 100</f>
        <v>4.5454545454545459</v>
      </c>
      <c r="DZ6" s="22">
        <f>COUNTIF(DZ18:DZ1807,"=3") / DZ3 * 100</f>
        <v>0</v>
      </c>
      <c r="EA6" s="22">
        <f>COUNTIF(EA18:EA1807,"=3") / EA3 * 100</f>
        <v>14.285714285714285</v>
      </c>
      <c r="EB6" s="22">
        <f>COUNTIF(EB18:EB1807,"=3") / EB3 * 100</f>
        <v>10</v>
      </c>
      <c r="EC6" s="18" t="s">
        <v>127</v>
      </c>
      <c r="ED6" s="18" t="s">
        <v>127</v>
      </c>
      <c r="EE6" s="18" t="s">
        <v>127</v>
      </c>
      <c r="EF6" s="22">
        <f>COUNTIF(EF18:EF1807,"=3") / EF3 * 100</f>
        <v>0</v>
      </c>
      <c r="EG6" s="22">
        <f>COUNTIF(EG18:EG1807,"=3") / EG3 * 100</f>
        <v>5</v>
      </c>
      <c r="EH6" s="22">
        <f>COUNTIF(EH18:EH1807,"=3") / EH3 * 100</f>
        <v>5</v>
      </c>
      <c r="EI6" s="22" t="s">
        <v>127</v>
      </c>
      <c r="EJ6" s="22" t="e">
        <f>COUNTIF(EJ18:EJ1807,"=3") / EJ3 * 100</f>
        <v>#DIV/0!</v>
      </c>
      <c r="EK6" s="22">
        <f>COUNTIF(EK18:EK1807,"=3") / EK3 * 100</f>
        <v>33.333333333333329</v>
      </c>
      <c r="EL6" s="22">
        <f>COUNTIF(EL18:EL1807,"=3") / EL3 * 100</f>
        <v>0</v>
      </c>
    </row>
    <row r="7" spans="1:142" s="18" customFormat="1" x14ac:dyDescent="0.25">
      <c r="A7" s="17"/>
      <c r="B7" s="20"/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9" t="s">
        <v>131</v>
      </c>
      <c r="Q7" s="22">
        <f>COUNTIF(Q18:Q10032,"=4") / Q3 * 100</f>
        <v>9.0909090909090917</v>
      </c>
      <c r="R7" s="22">
        <f t="shared" ref="R7:AR7" si="8">COUNTIF(R18:R1807,"=4") / R3 * 100</f>
        <v>13.636363636363635</v>
      </c>
      <c r="S7" s="22">
        <f t="shared" si="8"/>
        <v>4.5454545454545459</v>
      </c>
      <c r="T7" s="22">
        <f t="shared" si="8"/>
        <v>4.5454545454545459</v>
      </c>
      <c r="U7" s="22">
        <f t="shared" si="8"/>
        <v>10</v>
      </c>
      <c r="V7" s="22">
        <f t="shared" si="8"/>
        <v>10</v>
      </c>
      <c r="W7" s="22">
        <f t="shared" si="8"/>
        <v>10</v>
      </c>
      <c r="X7" s="22">
        <f t="shared" si="8"/>
        <v>0</v>
      </c>
      <c r="Y7" s="22">
        <f t="shared" si="8"/>
        <v>0</v>
      </c>
      <c r="Z7" s="22">
        <f t="shared" si="8"/>
        <v>10</v>
      </c>
      <c r="AA7" s="22">
        <f t="shared" si="8"/>
        <v>5</v>
      </c>
      <c r="AB7" s="22">
        <f t="shared" si="8"/>
        <v>5</v>
      </c>
      <c r="AC7" s="22">
        <f t="shared" si="8"/>
        <v>35</v>
      </c>
      <c r="AD7" s="22">
        <f t="shared" si="8"/>
        <v>10</v>
      </c>
      <c r="AE7" s="22">
        <f t="shared" si="8"/>
        <v>30</v>
      </c>
      <c r="AF7" s="22">
        <f t="shared" si="8"/>
        <v>5</v>
      </c>
      <c r="AG7" s="22">
        <f t="shared" si="8"/>
        <v>15</v>
      </c>
      <c r="AH7" s="22">
        <f t="shared" si="8"/>
        <v>10</v>
      </c>
      <c r="AI7" s="22">
        <f t="shared" si="8"/>
        <v>20</v>
      </c>
      <c r="AJ7" s="22">
        <f t="shared" si="8"/>
        <v>25</v>
      </c>
      <c r="AK7" s="22">
        <f t="shared" si="8"/>
        <v>15</v>
      </c>
      <c r="AL7" s="22">
        <f t="shared" si="8"/>
        <v>5</v>
      </c>
      <c r="AM7" s="22">
        <f t="shared" si="8"/>
        <v>10</v>
      </c>
      <c r="AN7" s="22">
        <f t="shared" si="8"/>
        <v>0</v>
      </c>
      <c r="AO7" s="22">
        <f t="shared" si="8"/>
        <v>5</v>
      </c>
      <c r="AP7" s="22">
        <f t="shared" si="8"/>
        <v>5</v>
      </c>
      <c r="AQ7" s="22">
        <f t="shared" si="8"/>
        <v>15</v>
      </c>
      <c r="AR7" s="22">
        <f t="shared" si="8"/>
        <v>10</v>
      </c>
      <c r="AS7" s="18" t="s">
        <v>127</v>
      </c>
      <c r="AT7" s="18" t="s">
        <v>127</v>
      </c>
      <c r="AU7" s="18" t="s">
        <v>127</v>
      </c>
      <c r="AV7" s="18" t="s">
        <v>127</v>
      </c>
      <c r="AW7" s="18" t="s">
        <v>127</v>
      </c>
      <c r="AX7" s="18" t="s">
        <v>127</v>
      </c>
      <c r="AY7" s="18" t="s">
        <v>127</v>
      </c>
      <c r="AZ7" s="18" t="s">
        <v>127</v>
      </c>
      <c r="BA7" s="22">
        <f>COUNTIF(BA18:BA1807,"=4") / BA3 * 100</f>
        <v>5</v>
      </c>
      <c r="BB7" s="22">
        <f>COUNTIF(BB18:BB1807,"=4") / BB3 * 100</f>
        <v>0</v>
      </c>
      <c r="BC7" s="22">
        <f>COUNTIF(BC18:BC1807,"=4") / BC3 * 100</f>
        <v>25</v>
      </c>
      <c r="BD7" s="22">
        <f>COUNTIF(BD18:BD1807,"=4") / BD3 * 100</f>
        <v>5</v>
      </c>
      <c r="BE7" s="18" t="s">
        <v>127</v>
      </c>
      <c r="BF7" s="18" t="s">
        <v>127</v>
      </c>
      <c r="BG7" s="18" t="s">
        <v>127</v>
      </c>
      <c r="BH7" s="18" t="s">
        <v>127</v>
      </c>
      <c r="BI7" s="18" t="s">
        <v>127</v>
      </c>
      <c r="BJ7" s="18" t="s">
        <v>127</v>
      </c>
      <c r="BK7" s="22">
        <f t="shared" ref="BK7:BS7" si="9">COUNTIF(BK18:BK1807,"=4") / BK3 * 100</f>
        <v>10</v>
      </c>
      <c r="BL7" s="22">
        <f t="shared" si="9"/>
        <v>5</v>
      </c>
      <c r="BM7" s="22">
        <f t="shared" si="9"/>
        <v>5</v>
      </c>
      <c r="BN7" s="22">
        <f t="shared" si="9"/>
        <v>5</v>
      </c>
      <c r="BO7" s="22">
        <f t="shared" si="9"/>
        <v>10</v>
      </c>
      <c r="BP7" s="22">
        <f t="shared" si="9"/>
        <v>5</v>
      </c>
      <c r="BQ7" s="22">
        <f t="shared" si="9"/>
        <v>20</v>
      </c>
      <c r="BR7" s="22">
        <f t="shared" si="9"/>
        <v>10</v>
      </c>
      <c r="BS7" s="22">
        <f t="shared" si="9"/>
        <v>5</v>
      </c>
      <c r="BT7" s="18" t="s">
        <v>127</v>
      </c>
      <c r="BU7" s="18" t="s">
        <v>127</v>
      </c>
      <c r="BV7" s="22">
        <f>COUNTIF(BV18:BV1807,"=4") / BV3 * 100</f>
        <v>0</v>
      </c>
      <c r="BW7" s="22">
        <f>COUNTIF(BW18:BW1807,"=4") / BW3 * 100</f>
        <v>0</v>
      </c>
      <c r="BX7" s="18" t="s">
        <v>127</v>
      </c>
      <c r="BY7" s="18" t="s">
        <v>127</v>
      </c>
      <c r="BZ7" s="18" t="s">
        <v>127</v>
      </c>
      <c r="CA7" s="18" t="s">
        <v>127</v>
      </c>
      <c r="CB7" s="18" t="s">
        <v>127</v>
      </c>
      <c r="CC7" s="18" t="s">
        <v>127</v>
      </c>
      <c r="CD7" s="18" t="s">
        <v>127</v>
      </c>
      <c r="CE7" s="18" t="s">
        <v>127</v>
      </c>
      <c r="CF7" s="18" t="s">
        <v>127</v>
      </c>
      <c r="CG7" s="18" t="s">
        <v>127</v>
      </c>
      <c r="CH7" s="18" t="s">
        <v>127</v>
      </c>
      <c r="CI7" s="18" t="s">
        <v>127</v>
      </c>
      <c r="CJ7" s="18" t="s">
        <v>127</v>
      </c>
      <c r="CK7" s="18" t="s">
        <v>127</v>
      </c>
      <c r="CL7" s="22">
        <f>COUNTIF(CL18:CL1807,"=4") / CL3 * 100</f>
        <v>13.636363636363635</v>
      </c>
      <c r="CM7" s="22">
        <f>COUNTIF(CM18:CM1807,"=4") / CM3 * 100</f>
        <v>9.0909090909090917</v>
      </c>
      <c r="CN7" s="22">
        <f>COUNTIF(CN18:CN1807,"=4") / CN3 * 100</f>
        <v>0</v>
      </c>
      <c r="CO7" s="22">
        <f>COUNTIF(CO18:CO1807,"=4") / CO3 * 100</f>
        <v>9.0909090909090917</v>
      </c>
      <c r="CP7" s="18" t="s">
        <v>127</v>
      </c>
      <c r="CQ7" s="18" t="s">
        <v>127</v>
      </c>
      <c r="CR7" s="18" t="s">
        <v>127</v>
      </c>
      <c r="CS7" s="18" t="s">
        <v>127</v>
      </c>
      <c r="CT7" s="18" t="s">
        <v>127</v>
      </c>
      <c r="CU7" s="18" t="s">
        <v>127</v>
      </c>
      <c r="CV7" s="18" t="s">
        <v>127</v>
      </c>
      <c r="CW7" s="18" t="s">
        <v>127</v>
      </c>
      <c r="CX7" s="18" t="s">
        <v>127</v>
      </c>
      <c r="CY7" s="18" t="s">
        <v>127</v>
      </c>
      <c r="CZ7" s="18" t="s">
        <v>127</v>
      </c>
      <c r="DA7" s="18" t="s">
        <v>127</v>
      </c>
      <c r="DB7" s="18" t="s">
        <v>127</v>
      </c>
      <c r="DC7" s="18" t="s">
        <v>127</v>
      </c>
      <c r="DD7" s="18" t="s">
        <v>127</v>
      </c>
      <c r="DE7" s="18" t="s">
        <v>127</v>
      </c>
      <c r="DF7" s="18" t="s">
        <v>127</v>
      </c>
      <c r="DG7" s="18" t="s">
        <v>127</v>
      </c>
      <c r="DH7" s="18" t="s">
        <v>127</v>
      </c>
      <c r="DI7" s="18" t="s">
        <v>127</v>
      </c>
      <c r="DJ7" s="18" t="s">
        <v>127</v>
      </c>
      <c r="DK7" s="18" t="s">
        <v>127</v>
      </c>
      <c r="DL7" s="18" t="s">
        <v>127</v>
      </c>
      <c r="DM7" s="18" t="s">
        <v>127</v>
      </c>
      <c r="DN7" s="22">
        <f>COUNTIF(DN18:DN1807,"=4") / DN3 * 100</f>
        <v>9.0909090909090917</v>
      </c>
      <c r="DO7" s="18" t="s">
        <v>127</v>
      </c>
      <c r="DP7" s="18" t="s">
        <v>127</v>
      </c>
      <c r="DQ7" s="18" t="s">
        <v>127</v>
      </c>
      <c r="DR7" s="18" t="s">
        <v>127</v>
      </c>
      <c r="DS7" s="18" t="s">
        <v>127</v>
      </c>
      <c r="DT7" s="18" t="s">
        <v>127</v>
      </c>
      <c r="DU7" s="18" t="s">
        <v>127</v>
      </c>
      <c r="DV7" s="18" t="s">
        <v>127</v>
      </c>
      <c r="DW7" s="18" t="s">
        <v>127</v>
      </c>
      <c r="DX7" s="22">
        <f>COUNTIF(DX18:DX1807,"=4") / DX3 * 100</f>
        <v>0</v>
      </c>
      <c r="DY7" s="22">
        <f>COUNTIF(DY18:DY1807,"=4") / DY3 * 100</f>
        <v>13.636363636363635</v>
      </c>
      <c r="DZ7" s="22">
        <f>COUNTIF(DZ18:DZ1807,"=4") / DZ3 * 100</f>
        <v>9.0909090909090917</v>
      </c>
      <c r="EA7" s="22">
        <f>COUNTIF(EA18:EA1807,"=4") / EA3 * 100</f>
        <v>0</v>
      </c>
      <c r="EB7" s="22">
        <f>COUNTIF(EB18:EB1807,"=4") / EB3 * 100</f>
        <v>5</v>
      </c>
      <c r="EC7" s="18" t="s">
        <v>127</v>
      </c>
      <c r="ED7" s="18" t="s">
        <v>127</v>
      </c>
      <c r="EE7" s="18" t="s">
        <v>127</v>
      </c>
      <c r="EF7" s="22">
        <f>COUNTIF(EF18:EF1807,"=4") / EF3 * 100</f>
        <v>35</v>
      </c>
      <c r="EG7" s="22">
        <f>COUNTIF(EG18:EG1807,"=4") / EG3 * 100</f>
        <v>5</v>
      </c>
      <c r="EH7" s="22">
        <f>COUNTIF(EH18:EH1807,"=4") / EH3 * 100</f>
        <v>5</v>
      </c>
      <c r="EI7" s="22" t="s">
        <v>127</v>
      </c>
      <c r="EJ7" s="22" t="e">
        <f>COUNTIF(EJ18:EJ1807,"=4") / EJ3 * 100</f>
        <v>#DIV/0!</v>
      </c>
      <c r="EK7" s="22">
        <f>COUNTIF(EK18:EK1807,"=4") / EK3 * 100</f>
        <v>0</v>
      </c>
      <c r="EL7" s="22">
        <f>COUNTIF(EL18:EL1807,"=4") / EL3 * 100</f>
        <v>33.333333333333329</v>
      </c>
    </row>
    <row r="8" spans="1:142" s="18" customForma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19" t="s">
        <v>132</v>
      </c>
      <c r="Q8" s="22">
        <f>COUNTIF(Q18:Q10032,"&lt;3") / Q3 * 100</f>
        <v>31.818181818181817</v>
      </c>
      <c r="R8" s="22">
        <f t="shared" ref="R8:AR8" si="10">COUNTIF(R18:R1807,"&lt;3") / R3 * 100</f>
        <v>45.454545454545453</v>
      </c>
      <c r="S8" s="22">
        <f t="shared" si="10"/>
        <v>18.181818181818183</v>
      </c>
      <c r="T8" s="22">
        <f t="shared" si="10"/>
        <v>36.363636363636367</v>
      </c>
      <c r="U8" s="22">
        <f t="shared" si="10"/>
        <v>45</v>
      </c>
      <c r="V8" s="22">
        <f t="shared" si="10"/>
        <v>50</v>
      </c>
      <c r="W8" s="22">
        <f t="shared" si="10"/>
        <v>45</v>
      </c>
      <c r="X8" s="22">
        <f t="shared" si="10"/>
        <v>60</v>
      </c>
      <c r="Y8" s="22">
        <f t="shared" si="10"/>
        <v>40</v>
      </c>
      <c r="Z8" s="22">
        <f t="shared" si="10"/>
        <v>35</v>
      </c>
      <c r="AA8" s="22">
        <f t="shared" si="10"/>
        <v>50</v>
      </c>
      <c r="AB8" s="22">
        <f t="shared" si="10"/>
        <v>30</v>
      </c>
      <c r="AC8" s="22">
        <f t="shared" si="10"/>
        <v>10</v>
      </c>
      <c r="AD8" s="22">
        <f t="shared" si="10"/>
        <v>50</v>
      </c>
      <c r="AE8" s="22">
        <f t="shared" si="10"/>
        <v>5</v>
      </c>
      <c r="AF8" s="22">
        <f t="shared" si="10"/>
        <v>55.000000000000007</v>
      </c>
      <c r="AG8" s="22">
        <f t="shared" si="10"/>
        <v>35</v>
      </c>
      <c r="AH8" s="22">
        <f t="shared" si="10"/>
        <v>55.000000000000007</v>
      </c>
      <c r="AI8" s="22">
        <f t="shared" si="10"/>
        <v>40</v>
      </c>
      <c r="AJ8" s="22">
        <f t="shared" si="10"/>
        <v>25</v>
      </c>
      <c r="AK8" s="22">
        <f t="shared" si="10"/>
        <v>50</v>
      </c>
      <c r="AL8" s="22">
        <f t="shared" si="10"/>
        <v>30</v>
      </c>
      <c r="AM8" s="22">
        <f t="shared" si="10"/>
        <v>25</v>
      </c>
      <c r="AN8" s="22">
        <f t="shared" si="10"/>
        <v>45</v>
      </c>
      <c r="AO8" s="22">
        <f t="shared" si="10"/>
        <v>45</v>
      </c>
      <c r="AP8" s="22">
        <f t="shared" si="10"/>
        <v>35</v>
      </c>
      <c r="AQ8" s="22">
        <f t="shared" si="10"/>
        <v>35</v>
      </c>
      <c r="AR8" s="22">
        <f t="shared" si="10"/>
        <v>30</v>
      </c>
      <c r="AS8" s="18" t="s">
        <v>127</v>
      </c>
      <c r="AT8" s="18" t="s">
        <v>127</v>
      </c>
      <c r="AU8" s="18" t="s">
        <v>127</v>
      </c>
      <c r="AV8" s="18" t="s">
        <v>127</v>
      </c>
      <c r="AW8" s="18" t="s">
        <v>127</v>
      </c>
      <c r="AX8" s="18" t="s">
        <v>127</v>
      </c>
      <c r="AY8" s="18" t="s">
        <v>127</v>
      </c>
      <c r="AZ8" s="18" t="s">
        <v>127</v>
      </c>
      <c r="BA8" s="22">
        <f>COUNTIF(BA18:BA1807,"&lt;3") / BA3 * 100</f>
        <v>45</v>
      </c>
      <c r="BB8" s="22">
        <f>COUNTIF(BB18:BB1807,"&lt;3") / BB3 * 100</f>
        <v>35</v>
      </c>
      <c r="BC8" s="22">
        <f>COUNTIF(BC18:BC1807,"&lt;3") / BC3 * 100</f>
        <v>0</v>
      </c>
      <c r="BD8" s="22">
        <f>COUNTIF(BD18:BD1807,"&lt;3") / BD3 * 100</f>
        <v>50</v>
      </c>
      <c r="BE8" s="18" t="s">
        <v>127</v>
      </c>
      <c r="BF8" s="18" t="s">
        <v>127</v>
      </c>
      <c r="BG8" s="18" t="s">
        <v>127</v>
      </c>
      <c r="BH8" s="18" t="s">
        <v>127</v>
      </c>
      <c r="BI8" s="18" t="s">
        <v>127</v>
      </c>
      <c r="BJ8" s="18" t="s">
        <v>127</v>
      </c>
      <c r="BK8" s="22">
        <f t="shared" ref="BK8:BS8" si="11">COUNTIF(BK18:BK1807,"&lt;3") / BK3 * 100</f>
        <v>35</v>
      </c>
      <c r="BL8" s="22">
        <f t="shared" si="11"/>
        <v>30</v>
      </c>
      <c r="BM8" s="22">
        <f t="shared" si="11"/>
        <v>70</v>
      </c>
      <c r="BN8" s="22">
        <f t="shared" si="11"/>
        <v>25</v>
      </c>
      <c r="BO8" s="22">
        <f t="shared" si="11"/>
        <v>50</v>
      </c>
      <c r="BP8" s="22">
        <f t="shared" si="11"/>
        <v>50</v>
      </c>
      <c r="BQ8" s="22">
        <f t="shared" si="11"/>
        <v>25</v>
      </c>
      <c r="BR8" s="22">
        <f t="shared" si="11"/>
        <v>45</v>
      </c>
      <c r="BS8" s="22">
        <f t="shared" si="11"/>
        <v>40</v>
      </c>
      <c r="BT8" s="18" t="s">
        <v>127</v>
      </c>
      <c r="BU8" s="18" t="s">
        <v>127</v>
      </c>
      <c r="BV8" s="22">
        <f>COUNTIF(BV18:BV1807,"&lt;3") / BV3 * 100</f>
        <v>100</v>
      </c>
      <c r="BW8" s="22">
        <f>COUNTIF(BW18:BW1807,"&lt;3") / BW3 * 100</f>
        <v>33.333333333333329</v>
      </c>
      <c r="BX8" s="18" t="s">
        <v>127</v>
      </c>
      <c r="BY8" s="18" t="s">
        <v>127</v>
      </c>
      <c r="BZ8" s="18" t="s">
        <v>127</v>
      </c>
      <c r="CA8" s="18" t="s">
        <v>127</v>
      </c>
      <c r="CB8" s="18" t="s">
        <v>127</v>
      </c>
      <c r="CC8" s="18" t="s">
        <v>127</v>
      </c>
      <c r="CD8" s="18" t="s">
        <v>127</v>
      </c>
      <c r="CE8" s="18" t="s">
        <v>127</v>
      </c>
      <c r="CF8" s="18" t="s">
        <v>127</v>
      </c>
      <c r="CG8" s="18" t="s">
        <v>127</v>
      </c>
      <c r="CH8" s="18" t="s">
        <v>127</v>
      </c>
      <c r="CI8" s="18" t="s">
        <v>127</v>
      </c>
      <c r="CJ8" s="18" t="s">
        <v>127</v>
      </c>
      <c r="CK8" s="18" t="s">
        <v>127</v>
      </c>
      <c r="CL8" s="22">
        <f>COUNTIF(CL18:CL1807,"&lt;3") / CL3 * 100</f>
        <v>36.363636363636367</v>
      </c>
      <c r="CM8" s="22">
        <f>COUNTIF(CM18:CM1807,"&lt;3") / CM3 * 100</f>
        <v>40.909090909090914</v>
      </c>
      <c r="CN8" s="22">
        <f>COUNTIF(CN18:CN1807,"&lt;3") / CN3 * 100</f>
        <v>81.818181818181827</v>
      </c>
      <c r="CO8" s="22">
        <f>COUNTIF(CO18:CO1807,"&lt;3") / CO3 * 100</f>
        <v>72.727272727272734</v>
      </c>
      <c r="CP8" s="18" t="s">
        <v>127</v>
      </c>
      <c r="CQ8" s="18" t="s">
        <v>127</v>
      </c>
      <c r="CR8" s="18" t="s">
        <v>127</v>
      </c>
      <c r="CS8" s="18" t="s">
        <v>127</v>
      </c>
      <c r="CT8" s="18" t="s">
        <v>127</v>
      </c>
      <c r="CU8" s="18" t="s">
        <v>127</v>
      </c>
      <c r="CV8" s="18" t="s">
        <v>127</v>
      </c>
      <c r="CW8" s="18" t="s">
        <v>127</v>
      </c>
      <c r="CX8" s="18" t="s">
        <v>127</v>
      </c>
      <c r="CY8" s="18" t="s">
        <v>127</v>
      </c>
      <c r="CZ8" s="18" t="s">
        <v>127</v>
      </c>
      <c r="DA8" s="18" t="s">
        <v>127</v>
      </c>
      <c r="DB8" s="18" t="s">
        <v>127</v>
      </c>
      <c r="DC8" s="18" t="s">
        <v>127</v>
      </c>
      <c r="DD8" s="18" t="s">
        <v>127</v>
      </c>
      <c r="DE8" s="18" t="s">
        <v>127</v>
      </c>
      <c r="DF8" s="18" t="s">
        <v>127</v>
      </c>
      <c r="DG8" s="18" t="s">
        <v>127</v>
      </c>
      <c r="DH8" s="18" t="s">
        <v>127</v>
      </c>
      <c r="DI8" s="18" t="s">
        <v>127</v>
      </c>
      <c r="DJ8" s="18" t="s">
        <v>127</v>
      </c>
      <c r="DK8" s="18" t="s">
        <v>127</v>
      </c>
      <c r="DL8" s="18" t="s">
        <v>127</v>
      </c>
      <c r="DM8" s="18" t="s">
        <v>127</v>
      </c>
      <c r="DN8" s="22">
        <f>COUNTIF(DN18:DN1807,"&lt;3") / DN3 * 100</f>
        <v>40.909090909090914</v>
      </c>
      <c r="DO8" s="18" t="s">
        <v>127</v>
      </c>
      <c r="DP8" s="18" t="s">
        <v>127</v>
      </c>
      <c r="DQ8" s="18" t="s">
        <v>127</v>
      </c>
      <c r="DR8" s="18" t="s">
        <v>127</v>
      </c>
      <c r="DS8" s="18" t="s">
        <v>127</v>
      </c>
      <c r="DT8" s="18" t="s">
        <v>127</v>
      </c>
      <c r="DU8" s="18" t="s">
        <v>127</v>
      </c>
      <c r="DV8" s="18" t="s">
        <v>127</v>
      </c>
      <c r="DW8" s="18" t="s">
        <v>127</v>
      </c>
      <c r="DX8" s="22">
        <f>COUNTIF(DX18:DX1807,"&lt;3") / DX3 * 100</f>
        <v>0</v>
      </c>
      <c r="DY8" s="22">
        <f>COUNTIF(DY18:DY1807,"&lt;3") / DY3 * 100</f>
        <v>54.54545454545454</v>
      </c>
      <c r="DZ8" s="22">
        <f>COUNTIF(DZ18:DZ1807,"&lt;3") / DZ3 * 100</f>
        <v>50</v>
      </c>
      <c r="EA8" s="22">
        <f>COUNTIF(EA18:EA1807,"&lt;3") / EA3 * 100</f>
        <v>42.857142857142854</v>
      </c>
      <c r="EB8" s="22">
        <f>COUNTIF(EB18:EB1807,"&lt;3") / EB3 * 100</f>
        <v>45</v>
      </c>
      <c r="EC8" s="18" t="s">
        <v>127</v>
      </c>
      <c r="ED8" s="18" t="s">
        <v>127</v>
      </c>
      <c r="EE8" s="18" t="s">
        <v>127</v>
      </c>
      <c r="EF8" s="22">
        <f>COUNTIF(EF18:EF1807,"&lt;3") / EF3 * 100</f>
        <v>60</v>
      </c>
      <c r="EG8" s="22">
        <f>COUNTIF(EG18:EG1807,"&lt;3") / EG3 * 100</f>
        <v>65</v>
      </c>
      <c r="EH8" s="22">
        <f>COUNTIF(EH18:EH1807,"&lt;3") / EH3 * 100</f>
        <v>65</v>
      </c>
      <c r="EI8" s="22" t="s">
        <v>127</v>
      </c>
      <c r="EJ8" s="22" t="e">
        <f>COUNTIF(EJ18:EJ1807,"&lt;3") / EJ3 * 100</f>
        <v>#DIV/0!</v>
      </c>
      <c r="EK8" s="22">
        <f>COUNTIF(EK18:EK1807,"&lt;3") / EK3 * 100</f>
        <v>33.333333333333329</v>
      </c>
      <c r="EL8" s="22">
        <f>COUNTIF(EL18:EL1807,"&lt;3") / EL3 * 100</f>
        <v>66.666666666666657</v>
      </c>
    </row>
    <row r="9" spans="1:142" s="18" customForma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P9" s="19" t="s">
        <v>133</v>
      </c>
      <c r="Q9" s="22">
        <f>COUNTIF(Q18:Q10032,"&lt;4") /Q3 * 100</f>
        <v>54.54545454545454</v>
      </c>
      <c r="R9" s="22">
        <f t="shared" ref="R9:AR9" si="12">COUNTIF(R18:R1807,"&lt;4") /R3 * 100</f>
        <v>59.090909090909093</v>
      </c>
      <c r="S9" s="22">
        <f t="shared" si="12"/>
        <v>22.727272727272727</v>
      </c>
      <c r="T9" s="22">
        <f t="shared" si="12"/>
        <v>45.454545454545453</v>
      </c>
      <c r="U9" s="22">
        <f t="shared" si="12"/>
        <v>60</v>
      </c>
      <c r="V9" s="22">
        <f t="shared" si="12"/>
        <v>60</v>
      </c>
      <c r="W9" s="22">
        <f t="shared" si="12"/>
        <v>60</v>
      </c>
      <c r="X9" s="22">
        <f t="shared" si="12"/>
        <v>60</v>
      </c>
      <c r="Y9" s="22">
        <f t="shared" si="12"/>
        <v>55.000000000000007</v>
      </c>
      <c r="Z9" s="22">
        <f t="shared" si="12"/>
        <v>35</v>
      </c>
      <c r="AA9" s="22">
        <f t="shared" si="12"/>
        <v>60</v>
      </c>
      <c r="AB9" s="22">
        <f t="shared" si="12"/>
        <v>45</v>
      </c>
      <c r="AC9" s="22">
        <f t="shared" si="12"/>
        <v>25</v>
      </c>
      <c r="AD9" s="22">
        <f t="shared" si="12"/>
        <v>50</v>
      </c>
      <c r="AE9" s="22">
        <f t="shared" si="12"/>
        <v>25</v>
      </c>
      <c r="AF9" s="22">
        <f t="shared" si="12"/>
        <v>70</v>
      </c>
      <c r="AG9" s="22">
        <f t="shared" si="12"/>
        <v>55.000000000000007</v>
      </c>
      <c r="AH9" s="22">
        <f t="shared" si="12"/>
        <v>70</v>
      </c>
      <c r="AI9" s="22">
        <f t="shared" si="12"/>
        <v>50</v>
      </c>
      <c r="AJ9" s="22">
        <f t="shared" si="12"/>
        <v>55.000000000000007</v>
      </c>
      <c r="AK9" s="22">
        <f t="shared" si="12"/>
        <v>60</v>
      </c>
      <c r="AL9" s="22">
        <f t="shared" si="12"/>
        <v>55.000000000000007</v>
      </c>
      <c r="AM9" s="22">
        <f t="shared" si="12"/>
        <v>40</v>
      </c>
      <c r="AN9" s="22">
        <f t="shared" si="12"/>
        <v>60</v>
      </c>
      <c r="AO9" s="22">
        <f t="shared" si="12"/>
        <v>60</v>
      </c>
      <c r="AP9" s="22">
        <f t="shared" si="12"/>
        <v>55.000000000000007</v>
      </c>
      <c r="AQ9" s="22">
        <f t="shared" si="12"/>
        <v>45</v>
      </c>
      <c r="AR9" s="22">
        <f t="shared" si="12"/>
        <v>40</v>
      </c>
      <c r="AS9" s="18" t="s">
        <v>127</v>
      </c>
      <c r="AT9" s="18" t="s">
        <v>127</v>
      </c>
      <c r="AU9" s="18" t="s">
        <v>127</v>
      </c>
      <c r="AV9" s="18" t="s">
        <v>127</v>
      </c>
      <c r="AW9" s="18" t="s">
        <v>127</v>
      </c>
      <c r="AX9" s="18" t="s">
        <v>127</v>
      </c>
      <c r="AY9" s="18" t="s">
        <v>127</v>
      </c>
      <c r="AZ9" s="18" t="s">
        <v>127</v>
      </c>
      <c r="BA9" s="22">
        <f>COUNTIF(BA18:BA1807,"&lt;4") /BA3 * 100</f>
        <v>60</v>
      </c>
      <c r="BB9" s="22">
        <f>COUNTIF(BB18:BB1807,"&lt;4") /BB3 * 100</f>
        <v>65</v>
      </c>
      <c r="BC9" s="22">
        <f>COUNTIF(BC18:BC1807,"&lt;4") /BC3 * 100</f>
        <v>30</v>
      </c>
      <c r="BD9" s="22">
        <f>COUNTIF(BD18:BD1807,"&lt;4") /BD3 * 100</f>
        <v>60</v>
      </c>
      <c r="BE9" s="18" t="s">
        <v>127</v>
      </c>
      <c r="BF9" s="18" t="s">
        <v>127</v>
      </c>
      <c r="BG9" s="18" t="s">
        <v>127</v>
      </c>
      <c r="BH9" s="18" t="s">
        <v>127</v>
      </c>
      <c r="BI9" s="18" t="s">
        <v>127</v>
      </c>
      <c r="BJ9" s="18" t="s">
        <v>127</v>
      </c>
      <c r="BK9" s="22">
        <f t="shared" ref="BK9:BS9" si="13">COUNTIF(BK18:BK1807,"&lt;4") /BK3 * 100</f>
        <v>35</v>
      </c>
      <c r="BL9" s="22">
        <f t="shared" si="13"/>
        <v>45</v>
      </c>
      <c r="BM9" s="22">
        <f t="shared" si="13"/>
        <v>75</v>
      </c>
      <c r="BN9" s="22">
        <f t="shared" si="13"/>
        <v>50</v>
      </c>
      <c r="BO9" s="22">
        <f t="shared" si="13"/>
        <v>55.000000000000007</v>
      </c>
      <c r="BP9" s="22">
        <f t="shared" si="13"/>
        <v>60</v>
      </c>
      <c r="BQ9" s="22">
        <f t="shared" si="13"/>
        <v>30</v>
      </c>
      <c r="BR9" s="22">
        <f t="shared" si="13"/>
        <v>55.000000000000007</v>
      </c>
      <c r="BS9" s="22">
        <f t="shared" si="13"/>
        <v>55.000000000000007</v>
      </c>
      <c r="BT9" s="18" t="s">
        <v>127</v>
      </c>
      <c r="BU9" s="18" t="s">
        <v>127</v>
      </c>
      <c r="BV9" s="22">
        <f>COUNTIF(BV18:BV1807,"&lt;4") /BV3 * 100</f>
        <v>100</v>
      </c>
      <c r="BW9" s="22">
        <f>COUNTIF(BW18:BW1807,"&lt;4") /BW3 * 100</f>
        <v>66.666666666666657</v>
      </c>
      <c r="BX9" s="18" t="s">
        <v>127</v>
      </c>
      <c r="BY9" s="18" t="s">
        <v>127</v>
      </c>
      <c r="BZ9" s="18" t="s">
        <v>127</v>
      </c>
      <c r="CA9" s="18" t="s">
        <v>127</v>
      </c>
      <c r="CB9" s="18" t="s">
        <v>127</v>
      </c>
      <c r="CC9" s="18" t="s">
        <v>127</v>
      </c>
      <c r="CD9" s="18" t="s">
        <v>127</v>
      </c>
      <c r="CE9" s="18" t="s">
        <v>127</v>
      </c>
      <c r="CF9" s="18" t="s">
        <v>127</v>
      </c>
      <c r="CG9" s="18" t="s">
        <v>127</v>
      </c>
      <c r="CH9" s="18" t="s">
        <v>127</v>
      </c>
      <c r="CI9" s="18" t="s">
        <v>127</v>
      </c>
      <c r="CJ9" s="18" t="s">
        <v>127</v>
      </c>
      <c r="CK9" s="18" t="s">
        <v>127</v>
      </c>
      <c r="CL9" s="22">
        <f>COUNTIF(CL18:CL1807,"&lt;4") /CL3 * 100</f>
        <v>63.636363636363633</v>
      </c>
      <c r="CM9" s="22">
        <f>COUNTIF(CM18:CM1807,"&lt;4") /CM3 * 100</f>
        <v>72.727272727272734</v>
      </c>
      <c r="CN9" s="22">
        <f>COUNTIF(CN18:CN1807,"&lt;4") /CN3 * 100</f>
        <v>95.454545454545453</v>
      </c>
      <c r="CO9" s="22">
        <f>COUNTIF(CO18:CO1807,"&lt;4") /CO3 * 100</f>
        <v>86.36363636363636</v>
      </c>
      <c r="CP9" s="18" t="s">
        <v>127</v>
      </c>
      <c r="CQ9" s="18" t="s">
        <v>127</v>
      </c>
      <c r="CR9" s="18" t="s">
        <v>127</v>
      </c>
      <c r="CS9" s="18" t="s">
        <v>127</v>
      </c>
      <c r="CT9" s="18" t="s">
        <v>127</v>
      </c>
      <c r="CU9" s="18" t="s">
        <v>127</v>
      </c>
      <c r="CV9" s="18" t="s">
        <v>127</v>
      </c>
      <c r="CW9" s="18" t="s">
        <v>127</v>
      </c>
      <c r="CX9" s="18" t="s">
        <v>127</v>
      </c>
      <c r="CY9" s="18" t="s">
        <v>127</v>
      </c>
      <c r="CZ9" s="18" t="s">
        <v>127</v>
      </c>
      <c r="DA9" s="18" t="s">
        <v>127</v>
      </c>
      <c r="DB9" s="18" t="s">
        <v>127</v>
      </c>
      <c r="DC9" s="18" t="s">
        <v>127</v>
      </c>
      <c r="DD9" s="18" t="s">
        <v>127</v>
      </c>
      <c r="DE9" s="18" t="s">
        <v>127</v>
      </c>
      <c r="DF9" s="18" t="s">
        <v>127</v>
      </c>
      <c r="DG9" s="18" t="s">
        <v>127</v>
      </c>
      <c r="DH9" s="18" t="s">
        <v>127</v>
      </c>
      <c r="DI9" s="18" t="s">
        <v>127</v>
      </c>
      <c r="DJ9" s="18" t="s">
        <v>127</v>
      </c>
      <c r="DK9" s="18" t="s">
        <v>127</v>
      </c>
      <c r="DL9" s="18" t="s">
        <v>127</v>
      </c>
      <c r="DM9" s="18" t="s">
        <v>127</v>
      </c>
      <c r="DN9" s="22">
        <f>COUNTIF(DN18:DN1807,"&lt;4") /DN3 * 100</f>
        <v>54.54545454545454</v>
      </c>
      <c r="DO9" s="18" t="s">
        <v>127</v>
      </c>
      <c r="DP9" s="18" t="s">
        <v>127</v>
      </c>
      <c r="DQ9" s="18" t="s">
        <v>127</v>
      </c>
      <c r="DR9" s="18" t="s">
        <v>127</v>
      </c>
      <c r="DS9" s="18" t="s">
        <v>127</v>
      </c>
      <c r="DT9" s="18" t="s">
        <v>127</v>
      </c>
      <c r="DU9" s="18" t="s">
        <v>127</v>
      </c>
      <c r="DV9" s="18" t="s">
        <v>127</v>
      </c>
      <c r="DW9" s="18" t="s">
        <v>127</v>
      </c>
      <c r="DX9" s="22">
        <f>COUNTIF(DX18:DX1807,"&lt;4") /DX3 * 100</f>
        <v>0</v>
      </c>
      <c r="DY9" s="22">
        <f>COUNTIF(DY18:DY1807,"&lt;4") /DY3 * 100</f>
        <v>59.090909090909093</v>
      </c>
      <c r="DZ9" s="22">
        <f>COUNTIF(DZ18:DZ1807,"&lt;4") /DZ3 * 100</f>
        <v>50</v>
      </c>
      <c r="EA9" s="22">
        <f>COUNTIF(EA18:EA1807,"&lt;4") /EA3 * 100</f>
        <v>57.142857142857139</v>
      </c>
      <c r="EB9" s="22">
        <f>COUNTIF(EB18:EB1807,"&lt;4") /EB3 * 100</f>
        <v>55.000000000000007</v>
      </c>
      <c r="EC9" s="18" t="s">
        <v>127</v>
      </c>
      <c r="ED9" s="18" t="s">
        <v>127</v>
      </c>
      <c r="EE9" s="18" t="s">
        <v>127</v>
      </c>
      <c r="EF9" s="22">
        <f>COUNTIF(EF18:EF1807,"&lt;4") /EF3 * 100</f>
        <v>60</v>
      </c>
      <c r="EG9" s="22">
        <f>COUNTIF(EG18:EG1807,"&lt;4") /EG3 * 100</f>
        <v>70</v>
      </c>
      <c r="EH9" s="22">
        <f>COUNTIF(EH18:EH1807,"&lt;4") /EH3 * 100</f>
        <v>70</v>
      </c>
      <c r="EI9" s="22" t="s">
        <v>127</v>
      </c>
      <c r="EJ9" s="22" t="e">
        <f>COUNTIF(EJ18:EJ1807,"&lt;4") /EJ3 * 100</f>
        <v>#DIV/0!</v>
      </c>
      <c r="EK9" s="22">
        <f>COUNTIF(EK18:EK1807,"&lt;4") /EK3 * 100</f>
        <v>66.666666666666657</v>
      </c>
      <c r="EL9" s="22">
        <f>COUNTIF(EL18:EL1807,"&lt;4") /EL3 * 100</f>
        <v>66.666666666666657</v>
      </c>
    </row>
    <row r="10" spans="1:142" s="18" customForma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9" t="s">
        <v>134</v>
      </c>
      <c r="Q10" s="22">
        <f>COUNTIF(Q18:Q10032,"&lt;5") /Q3 * 100</f>
        <v>63.636363636363633</v>
      </c>
      <c r="R10" s="22">
        <f t="shared" ref="R10:AR10" si="14">COUNTIF(R18:R1807,"&lt;5") /R3 * 100</f>
        <v>72.727272727272734</v>
      </c>
      <c r="S10" s="22">
        <f t="shared" si="14"/>
        <v>27.27272727272727</v>
      </c>
      <c r="T10" s="22">
        <f t="shared" si="14"/>
        <v>54.54545454545454</v>
      </c>
      <c r="U10" s="22">
        <f t="shared" si="14"/>
        <v>70</v>
      </c>
      <c r="V10" s="22">
        <f t="shared" si="14"/>
        <v>70</v>
      </c>
      <c r="W10" s="22">
        <f t="shared" si="14"/>
        <v>70</v>
      </c>
      <c r="X10" s="22">
        <f t="shared" si="14"/>
        <v>60</v>
      </c>
      <c r="Y10" s="22">
        <f t="shared" si="14"/>
        <v>55.000000000000007</v>
      </c>
      <c r="Z10" s="22">
        <f t="shared" si="14"/>
        <v>45</v>
      </c>
      <c r="AA10" s="22">
        <f t="shared" si="14"/>
        <v>65</v>
      </c>
      <c r="AB10" s="22">
        <f t="shared" si="14"/>
        <v>50</v>
      </c>
      <c r="AC10" s="22">
        <f t="shared" si="14"/>
        <v>60</v>
      </c>
      <c r="AD10" s="22">
        <f t="shared" si="14"/>
        <v>60</v>
      </c>
      <c r="AE10" s="22">
        <f t="shared" si="14"/>
        <v>55.000000000000007</v>
      </c>
      <c r="AF10" s="22">
        <f t="shared" si="14"/>
        <v>75</v>
      </c>
      <c r="AG10" s="22">
        <f t="shared" si="14"/>
        <v>70</v>
      </c>
      <c r="AH10" s="22">
        <f t="shared" si="14"/>
        <v>80</v>
      </c>
      <c r="AI10" s="22">
        <f t="shared" si="14"/>
        <v>70</v>
      </c>
      <c r="AJ10" s="22">
        <f t="shared" si="14"/>
        <v>80</v>
      </c>
      <c r="AK10" s="22">
        <f t="shared" si="14"/>
        <v>75</v>
      </c>
      <c r="AL10" s="22">
        <f t="shared" si="14"/>
        <v>60</v>
      </c>
      <c r="AM10" s="22">
        <f t="shared" si="14"/>
        <v>50</v>
      </c>
      <c r="AN10" s="22">
        <f t="shared" si="14"/>
        <v>60</v>
      </c>
      <c r="AO10" s="22">
        <f t="shared" si="14"/>
        <v>65</v>
      </c>
      <c r="AP10" s="22">
        <f t="shared" si="14"/>
        <v>60</v>
      </c>
      <c r="AQ10" s="22">
        <f t="shared" si="14"/>
        <v>60</v>
      </c>
      <c r="AR10" s="22">
        <f t="shared" si="14"/>
        <v>50</v>
      </c>
      <c r="AS10" s="18" t="s">
        <v>127</v>
      </c>
      <c r="AT10" s="18" t="s">
        <v>127</v>
      </c>
      <c r="AU10" s="18" t="s">
        <v>127</v>
      </c>
      <c r="AV10" s="18" t="s">
        <v>127</v>
      </c>
      <c r="AW10" s="18" t="s">
        <v>127</v>
      </c>
      <c r="AX10" s="18" t="s">
        <v>127</v>
      </c>
      <c r="AY10" s="18" t="s">
        <v>127</v>
      </c>
      <c r="AZ10" s="18" t="s">
        <v>127</v>
      </c>
      <c r="BA10" s="22">
        <f>COUNTIF(BA18:BA1807,"&lt;5") /BA3 * 100</f>
        <v>65</v>
      </c>
      <c r="BB10" s="22">
        <f>COUNTIF(BB18:BB1807,"&lt;5") /BB3 * 100</f>
        <v>65</v>
      </c>
      <c r="BC10" s="22">
        <f>COUNTIF(BC18:BC1807,"&lt;5") /BC3 * 100</f>
        <v>55.000000000000007</v>
      </c>
      <c r="BD10" s="22">
        <f>COUNTIF(BD18:BD1807,"&lt;5") /BD3 * 100</f>
        <v>65</v>
      </c>
      <c r="BE10" s="18" t="s">
        <v>127</v>
      </c>
      <c r="BF10" s="18" t="s">
        <v>127</v>
      </c>
      <c r="BG10" s="18" t="s">
        <v>127</v>
      </c>
      <c r="BH10" s="18" t="s">
        <v>127</v>
      </c>
      <c r="BI10" s="18" t="s">
        <v>127</v>
      </c>
      <c r="BJ10" s="18" t="s">
        <v>127</v>
      </c>
      <c r="BK10" s="22">
        <f t="shared" ref="BK10:BS10" si="15">COUNTIF(BK18:BK1807,"&lt;5") /BK3 * 100</f>
        <v>45</v>
      </c>
      <c r="BL10" s="22">
        <f t="shared" si="15"/>
        <v>50</v>
      </c>
      <c r="BM10" s="22">
        <f t="shared" si="15"/>
        <v>80</v>
      </c>
      <c r="BN10" s="22">
        <f t="shared" si="15"/>
        <v>55.000000000000007</v>
      </c>
      <c r="BO10" s="22">
        <f t="shared" si="15"/>
        <v>65</v>
      </c>
      <c r="BP10" s="22">
        <f t="shared" si="15"/>
        <v>65</v>
      </c>
      <c r="BQ10" s="22">
        <f t="shared" si="15"/>
        <v>50</v>
      </c>
      <c r="BR10" s="22">
        <f t="shared" si="15"/>
        <v>65</v>
      </c>
      <c r="BS10" s="22">
        <f t="shared" si="15"/>
        <v>60</v>
      </c>
      <c r="BT10" s="18" t="s">
        <v>127</v>
      </c>
      <c r="BU10" s="18" t="s">
        <v>127</v>
      </c>
      <c r="BV10" s="22">
        <f>COUNTIF(BV18:BV1807,"&lt;5") /BV3 * 100</f>
        <v>100</v>
      </c>
      <c r="BW10" s="22">
        <f>COUNTIF(BW18:BW1807,"&lt;5") /BW3 * 100</f>
        <v>66.666666666666657</v>
      </c>
      <c r="BX10" s="18" t="s">
        <v>127</v>
      </c>
      <c r="BY10" s="18" t="s">
        <v>127</v>
      </c>
      <c r="BZ10" s="18" t="s">
        <v>127</v>
      </c>
      <c r="CA10" s="18" t="s">
        <v>127</v>
      </c>
      <c r="CB10" s="18" t="s">
        <v>127</v>
      </c>
      <c r="CC10" s="18" t="s">
        <v>127</v>
      </c>
      <c r="CD10" s="18" t="s">
        <v>127</v>
      </c>
      <c r="CE10" s="18" t="s">
        <v>127</v>
      </c>
      <c r="CF10" s="18" t="s">
        <v>127</v>
      </c>
      <c r="CG10" s="18" t="s">
        <v>127</v>
      </c>
      <c r="CH10" s="18" t="s">
        <v>127</v>
      </c>
      <c r="CI10" s="18" t="s">
        <v>127</v>
      </c>
      <c r="CJ10" s="18" t="s">
        <v>127</v>
      </c>
      <c r="CK10" s="18" t="s">
        <v>127</v>
      </c>
      <c r="CL10" s="22">
        <f>COUNTIF(CL18:CL1807,"&lt;5") /CL3 * 100</f>
        <v>77.272727272727266</v>
      </c>
      <c r="CM10" s="22">
        <f>COUNTIF(CM18:CM1807,"&lt;5") /CM3 * 100</f>
        <v>81.818181818181827</v>
      </c>
      <c r="CN10" s="22">
        <f>COUNTIF(CN18:CN1807,"&lt;5") /CN3 * 100</f>
        <v>95.454545454545453</v>
      </c>
      <c r="CO10" s="22">
        <f>COUNTIF(CO18:CO1807,"&lt;5") /CO3 * 100</f>
        <v>95.454545454545453</v>
      </c>
      <c r="CP10" s="18" t="s">
        <v>127</v>
      </c>
      <c r="CQ10" s="18" t="s">
        <v>127</v>
      </c>
      <c r="CR10" s="18" t="s">
        <v>127</v>
      </c>
      <c r="CS10" s="18" t="s">
        <v>127</v>
      </c>
      <c r="CT10" s="18" t="s">
        <v>127</v>
      </c>
      <c r="CU10" s="18" t="s">
        <v>127</v>
      </c>
      <c r="CV10" s="18" t="s">
        <v>127</v>
      </c>
      <c r="CW10" s="18" t="s">
        <v>127</v>
      </c>
      <c r="CX10" s="18" t="s">
        <v>127</v>
      </c>
      <c r="CY10" s="18" t="s">
        <v>127</v>
      </c>
      <c r="CZ10" s="18" t="s">
        <v>127</v>
      </c>
      <c r="DA10" s="18" t="s">
        <v>127</v>
      </c>
      <c r="DB10" s="18" t="s">
        <v>127</v>
      </c>
      <c r="DC10" s="18" t="s">
        <v>127</v>
      </c>
      <c r="DD10" s="18" t="s">
        <v>127</v>
      </c>
      <c r="DE10" s="18" t="s">
        <v>127</v>
      </c>
      <c r="DF10" s="18" t="s">
        <v>127</v>
      </c>
      <c r="DG10" s="18" t="s">
        <v>127</v>
      </c>
      <c r="DH10" s="18" t="s">
        <v>127</v>
      </c>
      <c r="DI10" s="18" t="s">
        <v>127</v>
      </c>
      <c r="DJ10" s="18" t="s">
        <v>127</v>
      </c>
      <c r="DK10" s="18" t="s">
        <v>127</v>
      </c>
      <c r="DL10" s="18" t="s">
        <v>127</v>
      </c>
      <c r="DM10" s="18" t="s">
        <v>127</v>
      </c>
      <c r="DN10" s="22">
        <f>COUNTIF(DN18:DN1807,"&lt;5") /DN3 * 100</f>
        <v>63.636363636363633</v>
      </c>
      <c r="DO10" s="18" t="s">
        <v>127</v>
      </c>
      <c r="DP10" s="18" t="s">
        <v>127</v>
      </c>
      <c r="DQ10" s="18" t="s">
        <v>127</v>
      </c>
      <c r="DR10" s="18" t="s">
        <v>127</v>
      </c>
      <c r="DS10" s="18" t="s">
        <v>127</v>
      </c>
      <c r="DT10" s="18" t="s">
        <v>127</v>
      </c>
      <c r="DU10" s="18" t="s">
        <v>127</v>
      </c>
      <c r="DV10" s="18" t="s">
        <v>127</v>
      </c>
      <c r="DW10" s="18" t="s">
        <v>127</v>
      </c>
      <c r="DX10" s="22">
        <f>COUNTIF(DX18:DX1807,"&lt;5") /DX3 * 100</f>
        <v>0</v>
      </c>
      <c r="DY10" s="22">
        <f>COUNTIF(DY18:DY1807,"&lt;5") /DY3 * 100</f>
        <v>72.727272727272734</v>
      </c>
      <c r="DZ10" s="22">
        <f>COUNTIF(DZ18:DZ1807,"&lt;5") /DZ3 * 100</f>
        <v>59.090909090909093</v>
      </c>
      <c r="EA10" s="22">
        <f>COUNTIF(EA18:EA1807,"&lt;5") /EA3 * 100</f>
        <v>57.142857142857139</v>
      </c>
      <c r="EB10" s="22">
        <f>COUNTIF(EB18:EB1807,"&lt;5") /EB3 * 100</f>
        <v>60</v>
      </c>
      <c r="EC10" s="18" t="s">
        <v>127</v>
      </c>
      <c r="ED10" s="18" t="s">
        <v>127</v>
      </c>
      <c r="EE10" s="18" t="s">
        <v>127</v>
      </c>
      <c r="EF10" s="22">
        <f>COUNTIF(EF18:EF1807,"&lt;5") /EF3 * 100</f>
        <v>95</v>
      </c>
      <c r="EG10" s="22">
        <f>COUNTIF(EG18:EG1807,"&lt;5") /EG3 * 100</f>
        <v>75</v>
      </c>
      <c r="EH10" s="22">
        <f>COUNTIF(EH18:EH1807,"&lt;5") /EH3 * 100</f>
        <v>75</v>
      </c>
      <c r="EI10" s="22" t="s">
        <v>127</v>
      </c>
      <c r="EJ10" s="22" t="e">
        <f>COUNTIF(EJ18:EJ1807,"&lt;5") /EJ3 * 100</f>
        <v>#DIV/0!</v>
      </c>
      <c r="EK10" s="22">
        <f>COUNTIF(EK18:EK1807,"&lt;5") /EK3 * 100</f>
        <v>66.666666666666657</v>
      </c>
      <c r="EL10" s="22">
        <f>COUNTIF(EL18:EL1807,"&lt;5") /EL3 * 100</f>
        <v>100</v>
      </c>
    </row>
    <row r="11" spans="1:142" s="18" customForma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9" t="s">
        <v>135</v>
      </c>
      <c r="Q11" s="22">
        <f>COUNTIF(Q18:Q10032,"&gt;4") / Q3 * 100</f>
        <v>36.363636363636367</v>
      </c>
      <c r="R11" s="22">
        <f t="shared" ref="R11:AR11" si="16">COUNTIF(R18:R1807,"&gt;4") / R3 * 100</f>
        <v>27.27272727272727</v>
      </c>
      <c r="S11" s="22">
        <f t="shared" si="16"/>
        <v>72.727272727272734</v>
      </c>
      <c r="T11" s="22">
        <f t="shared" si="16"/>
        <v>50</v>
      </c>
      <c r="U11" s="22">
        <f t="shared" si="16"/>
        <v>30</v>
      </c>
      <c r="V11" s="22">
        <f t="shared" si="16"/>
        <v>30</v>
      </c>
      <c r="W11" s="22">
        <f t="shared" si="16"/>
        <v>30</v>
      </c>
      <c r="X11" s="22">
        <f t="shared" si="16"/>
        <v>40</v>
      </c>
      <c r="Y11" s="22">
        <f t="shared" si="16"/>
        <v>45</v>
      </c>
      <c r="Z11" s="22">
        <f t="shared" si="16"/>
        <v>55.000000000000007</v>
      </c>
      <c r="AA11" s="22">
        <f t="shared" si="16"/>
        <v>35</v>
      </c>
      <c r="AB11" s="22">
        <f t="shared" si="16"/>
        <v>50</v>
      </c>
      <c r="AC11" s="22">
        <f t="shared" si="16"/>
        <v>40</v>
      </c>
      <c r="AD11" s="22">
        <f t="shared" si="16"/>
        <v>40</v>
      </c>
      <c r="AE11" s="22">
        <f t="shared" si="16"/>
        <v>45</v>
      </c>
      <c r="AF11" s="22">
        <f t="shared" si="16"/>
        <v>25</v>
      </c>
      <c r="AG11" s="22">
        <f t="shared" si="16"/>
        <v>30</v>
      </c>
      <c r="AH11" s="22">
        <f t="shared" si="16"/>
        <v>20</v>
      </c>
      <c r="AI11" s="22">
        <f t="shared" si="16"/>
        <v>30</v>
      </c>
      <c r="AJ11" s="22">
        <f t="shared" si="16"/>
        <v>20</v>
      </c>
      <c r="AK11" s="22">
        <f t="shared" si="16"/>
        <v>25</v>
      </c>
      <c r="AL11" s="22">
        <f t="shared" si="16"/>
        <v>40</v>
      </c>
      <c r="AM11" s="22">
        <f t="shared" si="16"/>
        <v>50</v>
      </c>
      <c r="AN11" s="22">
        <f t="shared" si="16"/>
        <v>40</v>
      </c>
      <c r="AO11" s="22">
        <f t="shared" si="16"/>
        <v>35</v>
      </c>
      <c r="AP11" s="22">
        <f t="shared" si="16"/>
        <v>40</v>
      </c>
      <c r="AQ11" s="22">
        <f t="shared" si="16"/>
        <v>40</v>
      </c>
      <c r="AR11" s="22">
        <f t="shared" si="16"/>
        <v>50</v>
      </c>
      <c r="AS11" s="18" t="s">
        <v>127</v>
      </c>
      <c r="AT11" s="18" t="s">
        <v>127</v>
      </c>
      <c r="AU11" s="18" t="s">
        <v>127</v>
      </c>
      <c r="AV11" s="18" t="s">
        <v>127</v>
      </c>
      <c r="AW11" s="18" t="s">
        <v>127</v>
      </c>
      <c r="AX11" s="18" t="s">
        <v>127</v>
      </c>
      <c r="AY11" s="18" t="s">
        <v>127</v>
      </c>
      <c r="AZ11" s="18" t="s">
        <v>127</v>
      </c>
      <c r="BA11" s="22">
        <f>COUNTIF(BA18:BA1807,"&gt;4") / BA3 * 100</f>
        <v>35</v>
      </c>
      <c r="BB11" s="22">
        <f>COUNTIF(BB18:BB1807,"&gt;4") / BB3 * 100</f>
        <v>35</v>
      </c>
      <c r="BC11" s="22">
        <f>COUNTIF(BC18:BC1807,"&gt;4") / BC3 * 100</f>
        <v>45</v>
      </c>
      <c r="BD11" s="22">
        <f>COUNTIF(BD18:BD1807,"&gt;4") / BD3 * 100</f>
        <v>35</v>
      </c>
      <c r="BE11" s="18" t="s">
        <v>127</v>
      </c>
      <c r="BF11" s="18" t="s">
        <v>127</v>
      </c>
      <c r="BG11" s="18" t="s">
        <v>127</v>
      </c>
      <c r="BH11" s="18" t="s">
        <v>127</v>
      </c>
      <c r="BI11" s="18" t="s">
        <v>127</v>
      </c>
      <c r="BJ11" s="18" t="s">
        <v>127</v>
      </c>
      <c r="BK11" s="22">
        <f t="shared" ref="BK11:BS11" si="17">COUNTIF(BK18:BK1807,"&gt;4") / BK3 * 100</f>
        <v>55.000000000000007</v>
      </c>
      <c r="BL11" s="22">
        <f t="shared" si="17"/>
        <v>50</v>
      </c>
      <c r="BM11" s="22">
        <f t="shared" si="17"/>
        <v>20</v>
      </c>
      <c r="BN11" s="22">
        <f t="shared" si="17"/>
        <v>45</v>
      </c>
      <c r="BO11" s="22">
        <f t="shared" si="17"/>
        <v>35</v>
      </c>
      <c r="BP11" s="22">
        <f t="shared" si="17"/>
        <v>35</v>
      </c>
      <c r="BQ11" s="22">
        <f t="shared" si="17"/>
        <v>50</v>
      </c>
      <c r="BR11" s="22">
        <f t="shared" si="17"/>
        <v>35</v>
      </c>
      <c r="BS11" s="22">
        <f t="shared" si="17"/>
        <v>40</v>
      </c>
      <c r="BT11" s="18" t="s">
        <v>127</v>
      </c>
      <c r="BU11" s="18" t="s">
        <v>127</v>
      </c>
      <c r="BV11" s="22">
        <f>COUNTIF(BV18:BV1807,"&gt;4") / BV3 * 100</f>
        <v>0</v>
      </c>
      <c r="BW11" s="22">
        <f>COUNTIF(BW18:BW1807,"&gt;4") / BW3 * 100</f>
        <v>33.333333333333329</v>
      </c>
      <c r="BX11" s="18" t="s">
        <v>127</v>
      </c>
      <c r="BY11" s="18" t="s">
        <v>127</v>
      </c>
      <c r="BZ11" s="18" t="s">
        <v>127</v>
      </c>
      <c r="CA11" s="18" t="s">
        <v>127</v>
      </c>
      <c r="CB11" s="18" t="s">
        <v>127</v>
      </c>
      <c r="CC11" s="18" t="s">
        <v>127</v>
      </c>
      <c r="CD11" s="18" t="s">
        <v>127</v>
      </c>
      <c r="CE11" s="18" t="s">
        <v>127</v>
      </c>
      <c r="CF11" s="18" t="s">
        <v>127</v>
      </c>
      <c r="CG11" s="18" t="s">
        <v>127</v>
      </c>
      <c r="CH11" s="18" t="s">
        <v>127</v>
      </c>
      <c r="CI11" s="18" t="s">
        <v>127</v>
      </c>
      <c r="CJ11" s="18" t="s">
        <v>127</v>
      </c>
      <c r="CK11" s="18" t="s">
        <v>127</v>
      </c>
      <c r="CL11" s="22">
        <f>COUNTIF(CL18:CL1807,"&gt;4") / CL3 * 100</f>
        <v>22.727272727272727</v>
      </c>
      <c r="CM11" s="22">
        <f>COUNTIF(CM18:CM1807,"&gt;4") / CM3 * 100</f>
        <v>18.181818181818183</v>
      </c>
      <c r="CN11" s="22">
        <f>COUNTIF(CN18:CN1807,"&gt;4") / CN3 * 100</f>
        <v>4.5454545454545459</v>
      </c>
      <c r="CO11" s="22">
        <f>COUNTIF(CO18:CO1807,"&gt;4") / CO3 * 100</f>
        <v>4.5454545454545459</v>
      </c>
      <c r="CP11" s="18" t="s">
        <v>127</v>
      </c>
      <c r="CQ11" s="18" t="s">
        <v>127</v>
      </c>
      <c r="CR11" s="18" t="s">
        <v>127</v>
      </c>
      <c r="CS11" s="18" t="s">
        <v>127</v>
      </c>
      <c r="CT11" s="18" t="s">
        <v>127</v>
      </c>
      <c r="CU11" s="18" t="s">
        <v>127</v>
      </c>
      <c r="CV11" s="18" t="s">
        <v>127</v>
      </c>
      <c r="CW11" s="18" t="s">
        <v>127</v>
      </c>
      <c r="CX11" s="18" t="s">
        <v>127</v>
      </c>
      <c r="CY11" s="18" t="s">
        <v>127</v>
      </c>
      <c r="CZ11" s="18" t="s">
        <v>127</v>
      </c>
      <c r="DA11" s="18" t="s">
        <v>127</v>
      </c>
      <c r="DB11" s="18" t="s">
        <v>127</v>
      </c>
      <c r="DC11" s="18" t="s">
        <v>127</v>
      </c>
      <c r="DD11" s="18" t="s">
        <v>127</v>
      </c>
      <c r="DE11" s="18" t="s">
        <v>127</v>
      </c>
      <c r="DF11" s="18" t="s">
        <v>127</v>
      </c>
      <c r="DG11" s="18" t="s">
        <v>127</v>
      </c>
      <c r="DH11" s="18" t="s">
        <v>127</v>
      </c>
      <c r="DI11" s="18" t="s">
        <v>127</v>
      </c>
      <c r="DJ11" s="18" t="s">
        <v>127</v>
      </c>
      <c r="DK11" s="18" t="s">
        <v>127</v>
      </c>
      <c r="DL11" s="18" t="s">
        <v>127</v>
      </c>
      <c r="DM11" s="18" t="s">
        <v>127</v>
      </c>
      <c r="DN11" s="22">
        <f>COUNTIF(DN18:DN1807,"&gt;4") / DN3 * 100</f>
        <v>36.363636363636367</v>
      </c>
      <c r="DO11" s="18" t="s">
        <v>127</v>
      </c>
      <c r="DP11" s="18" t="s">
        <v>127</v>
      </c>
      <c r="DQ11" s="18" t="s">
        <v>127</v>
      </c>
      <c r="DR11" s="18" t="s">
        <v>127</v>
      </c>
      <c r="DS11" s="18" t="s">
        <v>127</v>
      </c>
      <c r="DT11" s="18" t="s">
        <v>127</v>
      </c>
      <c r="DU11" s="18" t="s">
        <v>127</v>
      </c>
      <c r="DV11" s="18" t="s">
        <v>127</v>
      </c>
      <c r="DW11" s="18" t="s">
        <v>127</v>
      </c>
      <c r="DX11" s="22">
        <f>COUNTIF(DX18:DX1807,"&gt;4") / DX3 * 100</f>
        <v>100</v>
      </c>
      <c r="DY11" s="22">
        <f>COUNTIF(DY18:DY1807,"&gt;4") / DY3 * 100</f>
        <v>27.27272727272727</v>
      </c>
      <c r="DZ11" s="22">
        <f>COUNTIF(DZ18:DZ1807,"&gt;4") / DZ3 * 100</f>
        <v>40.909090909090914</v>
      </c>
      <c r="EA11" s="22">
        <f>COUNTIF(EA18:EA1807,"&gt;4") / EA3 * 100</f>
        <v>42.857142857142854</v>
      </c>
      <c r="EB11" s="22">
        <f>COUNTIF(EB18:EB1807,"&gt;4") / EB3 * 100</f>
        <v>40</v>
      </c>
      <c r="EC11" s="18" t="s">
        <v>127</v>
      </c>
      <c r="ED11" s="18" t="s">
        <v>127</v>
      </c>
      <c r="EE11" s="18" t="s">
        <v>127</v>
      </c>
      <c r="EF11" s="22">
        <f>COUNTIF(EF18:EF1807,"&gt;4") / EF3 * 100</f>
        <v>5</v>
      </c>
      <c r="EG11" s="22">
        <f>COUNTIF(EG18:EG1807,"&gt;4") / EG3 * 100</f>
        <v>25</v>
      </c>
      <c r="EH11" s="22">
        <f>COUNTIF(EH18:EH1807,"&gt;4") / EH3 * 100</f>
        <v>25</v>
      </c>
      <c r="EI11" s="22" t="s">
        <v>127</v>
      </c>
      <c r="EJ11" s="22" t="e">
        <f>COUNTIF(EJ18:EJ1807,"&gt;4") / EJ3 * 100</f>
        <v>#DIV/0!</v>
      </c>
      <c r="EK11" s="22">
        <f>COUNTIF(EK18:EK1807,"&gt;4") / EK3 * 100</f>
        <v>33.333333333333329</v>
      </c>
      <c r="EL11" s="22">
        <f>COUNTIF(EL18:EL1807,"&gt;4") / EL3 * 100</f>
        <v>0</v>
      </c>
    </row>
    <row r="12" spans="1:142" s="18" customForma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7" t="s">
        <v>136</v>
      </c>
      <c r="P12" s="48"/>
      <c r="Q12" s="48"/>
      <c r="R12" s="4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18" t="s">
        <v>127</v>
      </c>
      <c r="AT12" s="18" t="s">
        <v>127</v>
      </c>
      <c r="AU12" s="18" t="s">
        <v>127</v>
      </c>
      <c r="AV12" s="18" t="s">
        <v>127</v>
      </c>
      <c r="AW12" s="18" t="s">
        <v>127</v>
      </c>
      <c r="AX12" s="18" t="s">
        <v>127</v>
      </c>
      <c r="AY12" s="18" t="s">
        <v>127</v>
      </c>
      <c r="AZ12" s="18" t="s">
        <v>127</v>
      </c>
      <c r="BA12" s="22"/>
      <c r="BB12" s="22"/>
      <c r="BC12" s="22"/>
      <c r="BD12" s="22"/>
      <c r="BE12" s="18" t="s">
        <v>127</v>
      </c>
      <c r="BF12" s="18" t="s">
        <v>127</v>
      </c>
      <c r="BG12" s="18" t="s">
        <v>127</v>
      </c>
      <c r="BH12" s="18" t="s">
        <v>127</v>
      </c>
      <c r="BI12" s="18" t="s">
        <v>127</v>
      </c>
      <c r="BJ12" s="18" t="s">
        <v>127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18" t="s">
        <v>127</v>
      </c>
      <c r="BU12" s="18" t="s">
        <v>127</v>
      </c>
      <c r="BV12" s="22"/>
      <c r="BW12" s="22"/>
      <c r="BX12" s="18" t="s">
        <v>127</v>
      </c>
      <c r="BY12" s="18" t="s">
        <v>127</v>
      </c>
      <c r="BZ12" s="18" t="s">
        <v>127</v>
      </c>
      <c r="CA12" s="18" t="s">
        <v>127</v>
      </c>
      <c r="CB12" s="18" t="s">
        <v>127</v>
      </c>
      <c r="CC12" s="18" t="s">
        <v>127</v>
      </c>
      <c r="CD12" s="18" t="s">
        <v>127</v>
      </c>
      <c r="CE12" s="18" t="s">
        <v>127</v>
      </c>
      <c r="CF12" s="18" t="s">
        <v>127</v>
      </c>
      <c r="CG12" s="18" t="s">
        <v>127</v>
      </c>
      <c r="CH12" s="18" t="s">
        <v>127</v>
      </c>
      <c r="CI12" s="18" t="s">
        <v>127</v>
      </c>
      <c r="CJ12" s="18" t="s">
        <v>127</v>
      </c>
      <c r="CK12" s="18" t="s">
        <v>127</v>
      </c>
      <c r="CL12" s="22"/>
      <c r="CM12" s="22"/>
      <c r="CN12" s="22"/>
      <c r="CO12" s="22"/>
      <c r="CP12" s="18" t="s">
        <v>127</v>
      </c>
      <c r="CQ12" s="18" t="s">
        <v>127</v>
      </c>
      <c r="CR12" s="18" t="s">
        <v>127</v>
      </c>
      <c r="CS12" s="18" t="s">
        <v>127</v>
      </c>
      <c r="CT12" s="18" t="s">
        <v>127</v>
      </c>
      <c r="CU12" s="18" t="s">
        <v>127</v>
      </c>
      <c r="CV12" s="18" t="s">
        <v>127</v>
      </c>
      <c r="CW12" s="18" t="s">
        <v>127</v>
      </c>
      <c r="CX12" s="18" t="s">
        <v>127</v>
      </c>
      <c r="CY12" s="18" t="s">
        <v>127</v>
      </c>
      <c r="CZ12" s="18" t="s">
        <v>127</v>
      </c>
      <c r="DA12" s="18" t="s">
        <v>127</v>
      </c>
      <c r="DB12" s="18" t="s">
        <v>127</v>
      </c>
      <c r="DC12" s="18" t="s">
        <v>127</v>
      </c>
      <c r="DD12" s="18" t="s">
        <v>127</v>
      </c>
      <c r="DE12" s="18" t="s">
        <v>127</v>
      </c>
      <c r="DF12" s="18" t="s">
        <v>127</v>
      </c>
      <c r="DG12" s="18" t="s">
        <v>127</v>
      </c>
      <c r="DH12" s="18" t="s">
        <v>127</v>
      </c>
      <c r="DI12" s="18" t="s">
        <v>127</v>
      </c>
      <c r="DJ12" s="18" t="s">
        <v>127</v>
      </c>
      <c r="DK12" s="18" t="s">
        <v>127</v>
      </c>
      <c r="DL12" s="18" t="s">
        <v>127</v>
      </c>
      <c r="DM12" s="18" t="s">
        <v>127</v>
      </c>
      <c r="DN12" s="22"/>
      <c r="DO12" s="18" t="s">
        <v>127</v>
      </c>
      <c r="DP12" s="18" t="s">
        <v>127</v>
      </c>
      <c r="DQ12" s="18" t="s">
        <v>127</v>
      </c>
      <c r="DR12" s="18" t="s">
        <v>127</v>
      </c>
      <c r="DS12" s="18" t="s">
        <v>127</v>
      </c>
      <c r="DT12" s="18" t="s">
        <v>127</v>
      </c>
      <c r="DU12" s="18" t="s">
        <v>127</v>
      </c>
      <c r="DV12" s="18" t="s">
        <v>127</v>
      </c>
      <c r="DW12" s="18" t="s">
        <v>127</v>
      </c>
      <c r="DX12" s="22"/>
      <c r="DY12" s="22"/>
      <c r="DZ12" s="22"/>
      <c r="EA12" s="22"/>
      <c r="EB12" s="22"/>
      <c r="EC12" s="18" t="s">
        <v>127</v>
      </c>
      <c r="ED12" s="18" t="s">
        <v>127</v>
      </c>
      <c r="EE12" s="18" t="s">
        <v>127</v>
      </c>
      <c r="EF12" s="22"/>
      <c r="EG12" s="22"/>
      <c r="EH12" s="22"/>
      <c r="EI12" s="22" t="s">
        <v>127</v>
      </c>
      <c r="EJ12" s="22"/>
      <c r="EK12" s="22"/>
      <c r="EL12" s="22"/>
    </row>
    <row r="13" spans="1:142" s="18" customForma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/>
      <c r="P13" s="24" t="s">
        <v>137</v>
      </c>
      <c r="Q13" s="25">
        <f>SUBTOTAL(1,Q18:Q10032)</f>
        <v>4.1818181818181817</v>
      </c>
      <c r="R13" s="25">
        <f>SUBTOTAL(1,R18:R10032)</f>
        <v>3.9090909090909092</v>
      </c>
      <c r="S13" s="22"/>
      <c r="T13" s="22"/>
      <c r="U13" s="25">
        <f t="shared" ref="U13:AR13" si="18">SUBTOTAL(1,U18:U10032)</f>
        <v>3.45</v>
      </c>
      <c r="V13" s="25">
        <f t="shared" si="18"/>
        <v>3.3</v>
      </c>
      <c r="W13" s="25">
        <f t="shared" si="18"/>
        <v>3.45</v>
      </c>
      <c r="X13" s="25">
        <f t="shared" si="18"/>
        <v>3.6</v>
      </c>
      <c r="Y13" s="25">
        <f t="shared" si="18"/>
        <v>3.8</v>
      </c>
      <c r="Z13" s="25">
        <f t="shared" si="18"/>
        <v>4.55</v>
      </c>
      <c r="AA13" s="25">
        <f t="shared" si="18"/>
        <v>3.85</v>
      </c>
      <c r="AB13" s="25">
        <f t="shared" si="18"/>
        <v>4.25</v>
      </c>
      <c r="AC13" s="25">
        <f t="shared" si="18"/>
        <v>4.95</v>
      </c>
      <c r="AD13" s="25">
        <f t="shared" si="18"/>
        <v>3.8</v>
      </c>
      <c r="AE13" s="25">
        <f t="shared" si="18"/>
        <v>5.4</v>
      </c>
      <c r="AF13" s="25">
        <f t="shared" si="18"/>
        <v>2.85</v>
      </c>
      <c r="AG13" s="25">
        <f t="shared" si="18"/>
        <v>3.45</v>
      </c>
      <c r="AH13" s="25">
        <f t="shared" si="18"/>
        <v>2.75</v>
      </c>
      <c r="AI13" s="25">
        <f t="shared" si="18"/>
        <v>3.4</v>
      </c>
      <c r="AJ13" s="25">
        <f t="shared" si="18"/>
        <v>3.45</v>
      </c>
      <c r="AK13" s="25">
        <f t="shared" si="18"/>
        <v>3.05</v>
      </c>
      <c r="AL13" s="25">
        <f t="shared" si="18"/>
        <v>3.8</v>
      </c>
      <c r="AM13" s="25">
        <f t="shared" si="18"/>
        <v>4.9000000000000004</v>
      </c>
      <c r="AN13" s="25">
        <f t="shared" si="18"/>
        <v>3.35</v>
      </c>
      <c r="AO13" s="25">
        <f t="shared" si="18"/>
        <v>3.8</v>
      </c>
      <c r="AP13" s="25">
        <f t="shared" si="18"/>
        <v>4.3499999999999996</v>
      </c>
      <c r="AQ13" s="25">
        <f t="shared" si="18"/>
        <v>3.9</v>
      </c>
      <c r="AR13" s="25">
        <f t="shared" si="18"/>
        <v>4.45</v>
      </c>
      <c r="AS13" s="18" t="s">
        <v>127</v>
      </c>
      <c r="AT13" s="18" t="s">
        <v>127</v>
      </c>
      <c r="AU13" s="18" t="s">
        <v>127</v>
      </c>
      <c r="AV13" s="18" t="s">
        <v>127</v>
      </c>
      <c r="AW13" s="18" t="s">
        <v>127</v>
      </c>
      <c r="AX13" s="18" t="s">
        <v>127</v>
      </c>
      <c r="AY13" s="18" t="s">
        <v>127</v>
      </c>
      <c r="AZ13" s="18" t="s">
        <v>127</v>
      </c>
      <c r="BA13" s="25">
        <f>SUBTOTAL(1,BA18:BA10032)</f>
        <v>3.8</v>
      </c>
      <c r="BB13" s="25">
        <f>SUBTOTAL(1,BB18:BB10032)</f>
        <v>3.9</v>
      </c>
      <c r="BC13" s="25">
        <f>SUBTOTAL(1,BC18:BC10032)</f>
        <v>5.3</v>
      </c>
      <c r="BD13" s="25">
        <f>SUBTOTAL(1,BD18:BD10032)</f>
        <v>3.5</v>
      </c>
      <c r="BE13" s="18" t="s">
        <v>127</v>
      </c>
      <c r="BF13" s="18" t="s">
        <v>127</v>
      </c>
      <c r="BG13" s="18" t="s">
        <v>127</v>
      </c>
      <c r="BH13" s="18" t="s">
        <v>127</v>
      </c>
      <c r="BI13" s="18" t="s">
        <v>127</v>
      </c>
      <c r="BJ13" s="18" t="s">
        <v>127</v>
      </c>
      <c r="BK13" s="25">
        <f t="shared" ref="BK13:BS13" si="19">SUBTOTAL(1,BK18:BK10032)</f>
        <v>4.55</v>
      </c>
      <c r="BL13" s="25">
        <f t="shared" si="19"/>
        <v>4.25</v>
      </c>
      <c r="BM13" s="25">
        <f t="shared" si="19"/>
        <v>2.5499999999999998</v>
      </c>
      <c r="BN13" s="25">
        <f t="shared" si="19"/>
        <v>4.3499999999999996</v>
      </c>
      <c r="BO13" s="25">
        <f t="shared" si="19"/>
        <v>3.95</v>
      </c>
      <c r="BP13" s="25">
        <f t="shared" si="19"/>
        <v>3.75</v>
      </c>
      <c r="BQ13" s="25">
        <f t="shared" si="19"/>
        <v>4.2</v>
      </c>
      <c r="BR13" s="25">
        <f t="shared" si="19"/>
        <v>3.9</v>
      </c>
      <c r="BS13" s="25">
        <f t="shared" si="19"/>
        <v>4.0999999999999996</v>
      </c>
      <c r="BT13" s="18" t="s">
        <v>127</v>
      </c>
      <c r="BU13" s="18" t="s">
        <v>127</v>
      </c>
      <c r="BV13" s="25">
        <f>SUBTOTAL(1,BV18:BV10032)</f>
        <v>1.6666666666666667</v>
      </c>
      <c r="BW13" s="25">
        <f>SUBTOTAL(1,BW18:BW10032)</f>
        <v>2.6666666666666665</v>
      </c>
      <c r="BX13" s="18" t="s">
        <v>127</v>
      </c>
      <c r="BY13" s="18" t="s">
        <v>127</v>
      </c>
      <c r="BZ13" s="18" t="s">
        <v>127</v>
      </c>
      <c r="CA13" s="18" t="s">
        <v>127</v>
      </c>
      <c r="CB13" s="18" t="s">
        <v>127</v>
      </c>
      <c r="CC13" s="18" t="s">
        <v>127</v>
      </c>
      <c r="CD13" s="18" t="s">
        <v>127</v>
      </c>
      <c r="CE13" s="18" t="s">
        <v>127</v>
      </c>
      <c r="CF13" s="18" t="s">
        <v>127</v>
      </c>
      <c r="CG13" s="18" t="s">
        <v>127</v>
      </c>
      <c r="CH13" s="18" t="s">
        <v>127</v>
      </c>
      <c r="CI13" s="18" t="s">
        <v>127</v>
      </c>
      <c r="CJ13" s="18" t="s">
        <v>127</v>
      </c>
      <c r="CK13" s="18" t="s">
        <v>127</v>
      </c>
      <c r="CL13" s="25">
        <f>SUBTOTAL(1,CL18:CL10032)</f>
        <v>3.4090909090909092</v>
      </c>
      <c r="CM13" s="25">
        <f>SUBTOTAL(1,CM18:CM10032)</f>
        <v>3.1363636363636362</v>
      </c>
      <c r="CN13" s="25">
        <f>SUBTOTAL(1,CN18:CN10032)</f>
        <v>1.6818181818181819</v>
      </c>
      <c r="CO13" s="25">
        <f>SUBTOTAL(1,CO18:CO10032)</f>
        <v>1.8181818181818181</v>
      </c>
      <c r="CP13" s="18" t="s">
        <v>127</v>
      </c>
      <c r="CQ13" s="18" t="s">
        <v>127</v>
      </c>
      <c r="CR13" s="18" t="s">
        <v>127</v>
      </c>
      <c r="CS13" s="18" t="s">
        <v>127</v>
      </c>
      <c r="CT13" s="18" t="s">
        <v>127</v>
      </c>
      <c r="CU13" s="18" t="s">
        <v>127</v>
      </c>
      <c r="CV13" s="18" t="s">
        <v>127</v>
      </c>
      <c r="CW13" s="18" t="s">
        <v>127</v>
      </c>
      <c r="CX13" s="18" t="s">
        <v>127</v>
      </c>
      <c r="CY13" s="18" t="s">
        <v>127</v>
      </c>
      <c r="CZ13" s="18" t="s">
        <v>127</v>
      </c>
      <c r="DA13" s="18" t="s">
        <v>127</v>
      </c>
      <c r="DB13" s="18" t="s">
        <v>127</v>
      </c>
      <c r="DC13" s="18" t="s">
        <v>127</v>
      </c>
      <c r="DD13" s="18" t="s">
        <v>127</v>
      </c>
      <c r="DE13" s="18" t="s">
        <v>127</v>
      </c>
      <c r="DF13" s="18" t="s">
        <v>127</v>
      </c>
      <c r="DG13" s="18" t="s">
        <v>127</v>
      </c>
      <c r="DH13" s="18" t="s">
        <v>127</v>
      </c>
      <c r="DI13" s="18" t="s">
        <v>127</v>
      </c>
      <c r="DJ13" s="18" t="s">
        <v>127</v>
      </c>
      <c r="DK13" s="18" t="s">
        <v>127</v>
      </c>
      <c r="DL13" s="18" t="s">
        <v>127</v>
      </c>
      <c r="DM13" s="18" t="s">
        <v>127</v>
      </c>
      <c r="DN13" s="25">
        <f>SUBTOTAL(1,DN18:DN10032)</f>
        <v>4.3636363636363633</v>
      </c>
      <c r="DO13" s="18" t="s">
        <v>127</v>
      </c>
      <c r="DP13" s="18" t="s">
        <v>127</v>
      </c>
      <c r="DQ13" s="18" t="s">
        <v>127</v>
      </c>
      <c r="DR13" s="18" t="s">
        <v>127</v>
      </c>
      <c r="DS13" s="18" t="s">
        <v>127</v>
      </c>
      <c r="DT13" s="18" t="s">
        <v>127</v>
      </c>
      <c r="DU13" s="18" t="s">
        <v>127</v>
      </c>
      <c r="DV13" s="18" t="s">
        <v>127</v>
      </c>
      <c r="DW13" s="18" t="s">
        <v>127</v>
      </c>
      <c r="DX13" s="25">
        <f>SUBTOTAL(1,DX18:DX10032)</f>
        <v>48.227272727272727</v>
      </c>
      <c r="DY13" s="25">
        <f>SUBTOTAL(1,DY18:DY10032)</f>
        <v>3.3181818181818183</v>
      </c>
      <c r="DZ13" s="25">
        <f>SUBTOTAL(1,DZ18:DZ10032)</f>
        <v>4.8181818181818183</v>
      </c>
      <c r="EA13" s="25">
        <f>SUBTOTAL(1,EA18:EA10032)</f>
        <v>3.8095238095238093</v>
      </c>
      <c r="EB13" s="25">
        <f>SUBTOTAL(1,EB18:EB10032)</f>
        <v>3.85</v>
      </c>
      <c r="EC13" s="18" t="s">
        <v>127</v>
      </c>
      <c r="ED13" s="18" t="s">
        <v>127</v>
      </c>
      <c r="EE13" s="18" t="s">
        <v>127</v>
      </c>
      <c r="EF13" s="25">
        <f>SUBTOTAL(1,EF18:EF10032)</f>
        <v>2.5499999999999998</v>
      </c>
      <c r="EG13" s="25">
        <f>SUBTOTAL(1,EG18:EG10032)</f>
        <v>2.8</v>
      </c>
      <c r="EH13" s="25">
        <f>SUBTOTAL(1,EH18:EH10032)</f>
        <v>2.8</v>
      </c>
      <c r="EI13" s="25" t="s">
        <v>127</v>
      </c>
      <c r="EJ13" s="25" t="e">
        <f>SUBTOTAL(1,EJ18:EJ10032)</f>
        <v>#DIV/0!</v>
      </c>
      <c r="EK13" s="25">
        <f>SUBTOTAL(1,EK18:EK10032)</f>
        <v>2.6666666666666665</v>
      </c>
      <c r="EL13" s="25">
        <f>SUBTOTAL(1,EL18:EL10032)</f>
        <v>2.6666666666666665</v>
      </c>
    </row>
    <row r="14" spans="1:142" s="18" customForma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/>
      <c r="P14" s="24" t="s">
        <v>138</v>
      </c>
      <c r="Q14" s="26">
        <f>SUBTOTAL(4,Q18:Q10032)</f>
        <v>9</v>
      </c>
      <c r="R14" s="26">
        <f>SUBTOTAL(4,R18:R10032)</f>
        <v>13</v>
      </c>
      <c r="S14" s="22"/>
      <c r="T14" s="22"/>
      <c r="U14" s="26">
        <f t="shared" ref="U14:AR14" si="20">SUBTOTAL(4,U18:U10032)</f>
        <v>9</v>
      </c>
      <c r="V14" s="26">
        <f t="shared" si="20"/>
        <v>9</v>
      </c>
      <c r="W14" s="26">
        <f t="shared" si="20"/>
        <v>9</v>
      </c>
      <c r="X14" s="26">
        <f t="shared" si="20"/>
        <v>10</v>
      </c>
      <c r="Y14" s="26">
        <f t="shared" si="20"/>
        <v>8</v>
      </c>
      <c r="Z14" s="26">
        <f t="shared" si="20"/>
        <v>11</v>
      </c>
      <c r="AA14" s="26">
        <f t="shared" si="20"/>
        <v>10</v>
      </c>
      <c r="AB14" s="26">
        <f t="shared" si="20"/>
        <v>9</v>
      </c>
      <c r="AC14" s="26">
        <f t="shared" si="20"/>
        <v>11</v>
      </c>
      <c r="AD14" s="26">
        <f t="shared" si="20"/>
        <v>9</v>
      </c>
      <c r="AE14" s="26">
        <f t="shared" si="20"/>
        <v>12</v>
      </c>
      <c r="AF14" s="26">
        <f t="shared" si="20"/>
        <v>6</v>
      </c>
      <c r="AG14" s="26">
        <f t="shared" si="20"/>
        <v>8</v>
      </c>
      <c r="AH14" s="26">
        <f t="shared" si="20"/>
        <v>6</v>
      </c>
      <c r="AI14" s="26">
        <f t="shared" si="20"/>
        <v>7</v>
      </c>
      <c r="AJ14" s="26">
        <f t="shared" si="20"/>
        <v>6</v>
      </c>
      <c r="AK14" s="26">
        <f t="shared" si="20"/>
        <v>6</v>
      </c>
      <c r="AL14" s="26">
        <f t="shared" si="20"/>
        <v>9</v>
      </c>
      <c r="AM14" s="26">
        <f t="shared" si="20"/>
        <v>10</v>
      </c>
      <c r="AN14" s="26">
        <f t="shared" si="20"/>
        <v>7</v>
      </c>
      <c r="AO14" s="26">
        <f t="shared" si="20"/>
        <v>10</v>
      </c>
      <c r="AP14" s="26">
        <f t="shared" si="20"/>
        <v>11</v>
      </c>
      <c r="AQ14" s="26">
        <f t="shared" si="20"/>
        <v>10</v>
      </c>
      <c r="AR14" s="26">
        <f t="shared" si="20"/>
        <v>9</v>
      </c>
      <c r="AS14" s="18" t="s">
        <v>127</v>
      </c>
      <c r="AT14" s="18" t="s">
        <v>127</v>
      </c>
      <c r="AU14" s="18" t="s">
        <v>127</v>
      </c>
      <c r="AV14" s="18" t="s">
        <v>127</v>
      </c>
      <c r="AW14" s="18" t="s">
        <v>127</v>
      </c>
      <c r="AX14" s="18" t="s">
        <v>127</v>
      </c>
      <c r="AY14" s="18" t="s">
        <v>127</v>
      </c>
      <c r="AZ14" s="18" t="s">
        <v>127</v>
      </c>
      <c r="BA14" s="26">
        <f>SUBTOTAL(4,BA18:BA10032)</f>
        <v>10</v>
      </c>
      <c r="BB14" s="26">
        <f>SUBTOTAL(4,BB18:BB10032)</f>
        <v>8</v>
      </c>
      <c r="BC14" s="26">
        <f>SUBTOTAL(4,BC18:BC10032)</f>
        <v>12</v>
      </c>
      <c r="BD14" s="26">
        <f>SUBTOTAL(4,BD18:BD10032)</f>
        <v>9</v>
      </c>
      <c r="BE14" s="18" t="s">
        <v>127</v>
      </c>
      <c r="BF14" s="18" t="s">
        <v>127</v>
      </c>
      <c r="BG14" s="18" t="s">
        <v>127</v>
      </c>
      <c r="BH14" s="18" t="s">
        <v>127</v>
      </c>
      <c r="BI14" s="18" t="s">
        <v>127</v>
      </c>
      <c r="BJ14" s="18" t="s">
        <v>127</v>
      </c>
      <c r="BK14" s="26">
        <f t="shared" ref="BK14:BS14" si="21">SUBTOTAL(4,BK18:BK10032)</f>
        <v>11</v>
      </c>
      <c r="BL14" s="26">
        <f t="shared" si="21"/>
        <v>9</v>
      </c>
      <c r="BM14" s="26">
        <f t="shared" si="21"/>
        <v>8</v>
      </c>
      <c r="BN14" s="26">
        <f t="shared" si="21"/>
        <v>10</v>
      </c>
      <c r="BO14" s="26">
        <f t="shared" si="21"/>
        <v>11</v>
      </c>
      <c r="BP14" s="26">
        <f t="shared" si="21"/>
        <v>11</v>
      </c>
      <c r="BQ14" s="26">
        <f t="shared" si="21"/>
        <v>9</v>
      </c>
      <c r="BR14" s="26">
        <f t="shared" si="21"/>
        <v>10</v>
      </c>
      <c r="BS14" s="26">
        <f t="shared" si="21"/>
        <v>11</v>
      </c>
      <c r="BT14" s="18" t="s">
        <v>127</v>
      </c>
      <c r="BU14" s="18" t="s">
        <v>127</v>
      </c>
      <c r="BV14" s="26">
        <f>SUBTOTAL(4,BV18:BV10032)</f>
        <v>2</v>
      </c>
      <c r="BW14" s="26">
        <f>SUBTOTAL(4,BW18:BW10032)</f>
        <v>5</v>
      </c>
      <c r="BX14" s="18" t="s">
        <v>127</v>
      </c>
      <c r="BY14" s="18" t="s">
        <v>127</v>
      </c>
      <c r="BZ14" s="18" t="s">
        <v>127</v>
      </c>
      <c r="CA14" s="18" t="s">
        <v>127</v>
      </c>
      <c r="CB14" s="18" t="s">
        <v>127</v>
      </c>
      <c r="CC14" s="18" t="s">
        <v>127</v>
      </c>
      <c r="CD14" s="18" t="s">
        <v>127</v>
      </c>
      <c r="CE14" s="18" t="s">
        <v>127</v>
      </c>
      <c r="CF14" s="18" t="s">
        <v>127</v>
      </c>
      <c r="CG14" s="18" t="s">
        <v>127</v>
      </c>
      <c r="CH14" s="18" t="s">
        <v>127</v>
      </c>
      <c r="CI14" s="18" t="s">
        <v>127</v>
      </c>
      <c r="CJ14" s="18" t="s">
        <v>127</v>
      </c>
      <c r="CK14" s="18" t="s">
        <v>127</v>
      </c>
      <c r="CL14" s="26">
        <f>SUBTOTAL(4,CL18:CL10032)</f>
        <v>11</v>
      </c>
      <c r="CM14" s="26">
        <f>SUBTOTAL(4,CM18:CM10032)</f>
        <v>9</v>
      </c>
      <c r="CN14" s="26">
        <f>SUBTOTAL(4,CN18:CN10032)</f>
        <v>5</v>
      </c>
      <c r="CO14" s="26">
        <f>SUBTOTAL(4,CO18:CO10032)</f>
        <v>6</v>
      </c>
      <c r="CP14" s="27" t="s">
        <v>127</v>
      </c>
      <c r="CQ14" s="27" t="s">
        <v>127</v>
      </c>
      <c r="CR14" s="27" t="s">
        <v>127</v>
      </c>
      <c r="CS14" s="27" t="s">
        <v>127</v>
      </c>
      <c r="CT14" s="27" t="s">
        <v>127</v>
      </c>
      <c r="CU14" s="27" t="s">
        <v>127</v>
      </c>
      <c r="CV14" s="27" t="s">
        <v>127</v>
      </c>
      <c r="CW14" s="27" t="s">
        <v>127</v>
      </c>
      <c r="CX14" s="27" t="s">
        <v>127</v>
      </c>
      <c r="CY14" s="27" t="s">
        <v>127</v>
      </c>
      <c r="CZ14" s="27" t="s">
        <v>127</v>
      </c>
      <c r="DA14" s="27" t="s">
        <v>127</v>
      </c>
      <c r="DB14" s="27" t="s">
        <v>127</v>
      </c>
      <c r="DC14" s="27" t="s">
        <v>127</v>
      </c>
      <c r="DD14" s="27" t="s">
        <v>127</v>
      </c>
      <c r="DE14" s="27" t="s">
        <v>127</v>
      </c>
      <c r="DF14" s="27" t="s">
        <v>127</v>
      </c>
      <c r="DG14" s="27" t="s">
        <v>127</v>
      </c>
      <c r="DH14" s="27" t="s">
        <v>127</v>
      </c>
      <c r="DI14" s="27" t="s">
        <v>127</v>
      </c>
      <c r="DJ14" s="27" t="s">
        <v>127</v>
      </c>
      <c r="DK14" s="27" t="s">
        <v>127</v>
      </c>
      <c r="DL14" s="27" t="s">
        <v>127</v>
      </c>
      <c r="DM14" s="27" t="s">
        <v>127</v>
      </c>
      <c r="DN14" s="26">
        <f>SUBTOTAL(4,DN18:DN10032)</f>
        <v>9</v>
      </c>
      <c r="DO14" s="27" t="s">
        <v>127</v>
      </c>
      <c r="DP14" s="27" t="s">
        <v>127</v>
      </c>
      <c r="DQ14" s="27" t="s">
        <v>127</v>
      </c>
      <c r="DR14" s="27" t="s">
        <v>127</v>
      </c>
      <c r="DS14" s="27" t="s">
        <v>127</v>
      </c>
      <c r="DT14" s="27" t="s">
        <v>127</v>
      </c>
      <c r="DU14" s="27" t="s">
        <v>127</v>
      </c>
      <c r="DV14" s="27" t="s">
        <v>127</v>
      </c>
      <c r="DW14" s="27" t="s">
        <v>127</v>
      </c>
      <c r="DX14" s="26">
        <f>SUBTOTAL(4,DX18:DX10032)</f>
        <v>147</v>
      </c>
      <c r="DY14" s="26">
        <f>SUBTOTAL(4,DY18:DY10032)</f>
        <v>10</v>
      </c>
      <c r="DZ14" s="26">
        <f>SUBTOTAL(4,DZ18:DZ10032)</f>
        <v>14</v>
      </c>
      <c r="EA14" s="26">
        <f>SUBTOTAL(4,EA18:EA10032)</f>
        <v>11</v>
      </c>
      <c r="EB14" s="26">
        <f>SUBTOTAL(4,EB18:EB10032)</f>
        <v>9</v>
      </c>
      <c r="EC14" s="27" t="s">
        <v>127</v>
      </c>
      <c r="ED14" s="27" t="s">
        <v>127</v>
      </c>
      <c r="EE14" s="27" t="s">
        <v>127</v>
      </c>
      <c r="EF14" s="26">
        <f>SUBTOTAL(4,EF18:EF10032)</f>
        <v>7</v>
      </c>
      <c r="EG14" s="26">
        <f>SUBTOTAL(4,EG18:EG10032)</f>
        <v>7</v>
      </c>
      <c r="EH14" s="26">
        <f>SUBTOTAL(4,EH18:EH10032)</f>
        <v>7</v>
      </c>
      <c r="EI14" s="26" t="s">
        <v>127</v>
      </c>
      <c r="EJ14" s="26">
        <f>SUBTOTAL(4,EJ18:EJ10032)</f>
        <v>0</v>
      </c>
      <c r="EK14" s="26">
        <f>SUBTOTAL(4,EK18:EK10032)</f>
        <v>5</v>
      </c>
      <c r="EL14" s="26">
        <f>SUBTOTAL(4,EL18:EL10032)</f>
        <v>4</v>
      </c>
    </row>
    <row r="15" spans="1:142" s="18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3"/>
      <c r="P15" s="24" t="s">
        <v>139</v>
      </c>
      <c r="Q15" s="28">
        <f>SUBTOTAL(7,Q18:Q10032)</f>
        <v>2.5752737004121777</v>
      </c>
      <c r="R15" s="28">
        <f>SUBTOTAL(7,R18:R10032)</f>
        <v>3.2937038191805965</v>
      </c>
      <c r="S15" s="22"/>
      <c r="T15" s="22"/>
      <c r="U15" s="28">
        <f t="shared" ref="U15:AR15" si="22">SUBTOTAL(7,U18:U10032)</f>
        <v>2.5848750351551657</v>
      </c>
      <c r="V15" s="28">
        <f t="shared" si="22"/>
        <v>2.5567248786803711</v>
      </c>
      <c r="W15" s="28">
        <f t="shared" si="22"/>
        <v>2.5848750351551657</v>
      </c>
      <c r="X15" s="28">
        <f t="shared" si="22"/>
        <v>2.891002375793231</v>
      </c>
      <c r="Y15" s="28">
        <f t="shared" si="22"/>
        <v>2.3753116139062458</v>
      </c>
      <c r="Z15" s="28">
        <f t="shared" si="22"/>
        <v>2.6847522673129647</v>
      </c>
      <c r="AA15" s="28">
        <f t="shared" si="22"/>
        <v>2.8149039433924412</v>
      </c>
      <c r="AB15" s="28">
        <f t="shared" si="22"/>
        <v>2.5313819816144116</v>
      </c>
      <c r="AC15" s="28">
        <f t="shared" si="22"/>
        <v>2.7429335045761345</v>
      </c>
      <c r="AD15" s="28">
        <f t="shared" si="22"/>
        <v>2.546411303445653</v>
      </c>
      <c r="AE15" s="28">
        <f t="shared" si="22"/>
        <v>2.7606254058779771</v>
      </c>
      <c r="AF15" s="28">
        <f t="shared" si="22"/>
        <v>1.7252002172135514</v>
      </c>
      <c r="AG15" s="28">
        <f t="shared" si="22"/>
        <v>1.9594574974238472</v>
      </c>
      <c r="AH15" s="28">
        <f t="shared" si="22"/>
        <v>1.5852942612451615</v>
      </c>
      <c r="AI15" s="28">
        <f t="shared" si="22"/>
        <v>1.984147702481637</v>
      </c>
      <c r="AJ15" s="28">
        <f t="shared" si="22"/>
        <v>1.5035046776746235</v>
      </c>
      <c r="AK15" s="28">
        <f t="shared" si="22"/>
        <v>1.8202082009311027</v>
      </c>
      <c r="AL15" s="28">
        <f t="shared" si="22"/>
        <v>2.2618111047751555</v>
      </c>
      <c r="AM15" s="28">
        <f t="shared" si="22"/>
        <v>3.0244616745881627</v>
      </c>
      <c r="AN15" s="28">
        <f t="shared" si="22"/>
        <v>2.1830688201896455</v>
      </c>
      <c r="AO15" s="28">
        <f t="shared" si="22"/>
        <v>2.7260922485067192</v>
      </c>
      <c r="AP15" s="28">
        <f t="shared" si="22"/>
        <v>3.0482954684803594</v>
      </c>
      <c r="AQ15" s="28">
        <f t="shared" si="22"/>
        <v>2.5110283068684702</v>
      </c>
      <c r="AR15" s="28">
        <f t="shared" si="22"/>
        <v>2.7236778540480109</v>
      </c>
      <c r="AS15" s="18" t="s">
        <v>127</v>
      </c>
      <c r="AT15" s="18" t="s">
        <v>127</v>
      </c>
      <c r="AU15" s="18" t="s">
        <v>127</v>
      </c>
      <c r="AV15" s="18" t="s">
        <v>127</v>
      </c>
      <c r="AW15" s="18" t="s">
        <v>127</v>
      </c>
      <c r="AX15" s="18" t="s">
        <v>127</v>
      </c>
      <c r="AY15" s="18" t="s">
        <v>127</v>
      </c>
      <c r="AZ15" s="18" t="s">
        <v>127</v>
      </c>
      <c r="BA15" s="28">
        <f>SUBTOTAL(7,BA18:BA10032)</f>
        <v>2.8946411467435911</v>
      </c>
      <c r="BB15" s="28">
        <f>SUBTOTAL(7,BB18:BB10032)</f>
        <v>2.6137289353275373</v>
      </c>
      <c r="BC15" s="28">
        <f>SUBTOTAL(7,BC18:BC10032)</f>
        <v>2.6773907172154723</v>
      </c>
      <c r="BD15" s="28">
        <f>SUBTOTAL(7,BD18:BD10032)</f>
        <v>2.4387227027795988</v>
      </c>
      <c r="BE15" s="18" t="s">
        <v>127</v>
      </c>
      <c r="BF15" s="18" t="s">
        <v>127</v>
      </c>
      <c r="BG15" s="18" t="s">
        <v>127</v>
      </c>
      <c r="BH15" s="18" t="s">
        <v>127</v>
      </c>
      <c r="BI15" s="18" t="s">
        <v>127</v>
      </c>
      <c r="BJ15" s="18" t="s">
        <v>127</v>
      </c>
      <c r="BK15" s="28">
        <f t="shared" ref="BK15:BS15" si="23">SUBTOTAL(7,BK18:BK10032)</f>
        <v>2.6847522673129647</v>
      </c>
      <c r="BL15" s="28">
        <f t="shared" si="23"/>
        <v>2.5313819816144116</v>
      </c>
      <c r="BM15" s="28">
        <f t="shared" si="23"/>
        <v>2.2354794611117836</v>
      </c>
      <c r="BN15" s="28">
        <f t="shared" si="23"/>
        <v>2.8149039433924412</v>
      </c>
      <c r="BO15" s="28">
        <f t="shared" si="23"/>
        <v>3.1030545223087929</v>
      </c>
      <c r="BP15" s="28">
        <f t="shared" si="23"/>
        <v>3.0586374675490289</v>
      </c>
      <c r="BQ15" s="28">
        <f t="shared" si="23"/>
        <v>2.2384204957490614</v>
      </c>
      <c r="BR15" s="28">
        <f t="shared" si="23"/>
        <v>2.7318780892889132</v>
      </c>
      <c r="BS15" s="28">
        <f t="shared" si="23"/>
        <v>3.007009355349247</v>
      </c>
      <c r="BT15" s="18" t="s">
        <v>127</v>
      </c>
      <c r="BU15" s="18" t="s">
        <v>127</v>
      </c>
      <c r="BV15" s="28">
        <f>SUBTOTAL(7,BV18:BV10032)</f>
        <v>0.57735026918962551</v>
      </c>
      <c r="BW15" s="28">
        <f>SUBTOTAL(7,BW18:BW10032)</f>
        <v>2.5166114784235836</v>
      </c>
      <c r="BX15" s="18" t="s">
        <v>127</v>
      </c>
      <c r="BY15" s="18" t="s">
        <v>127</v>
      </c>
      <c r="BZ15" s="18" t="s">
        <v>127</v>
      </c>
      <c r="CA15" s="18" t="s">
        <v>127</v>
      </c>
      <c r="CB15" s="18" t="s">
        <v>127</v>
      </c>
      <c r="CC15" s="18" t="s">
        <v>127</v>
      </c>
      <c r="CD15" s="18" t="s">
        <v>127</v>
      </c>
      <c r="CE15" s="18" t="s">
        <v>127</v>
      </c>
      <c r="CF15" s="18" t="s">
        <v>127</v>
      </c>
      <c r="CG15" s="18" t="s">
        <v>127</v>
      </c>
      <c r="CH15" s="18" t="s">
        <v>127</v>
      </c>
      <c r="CI15" s="18" t="s">
        <v>127</v>
      </c>
      <c r="CJ15" s="18" t="s">
        <v>127</v>
      </c>
      <c r="CK15" s="18" t="s">
        <v>127</v>
      </c>
      <c r="CL15" s="28">
        <f>SUBTOTAL(7,CL18:CL10032)</f>
        <v>2.3023609188973393</v>
      </c>
      <c r="CM15" s="28">
        <f>SUBTOTAL(7,CM18:CM10032)</f>
        <v>1.9831541626662395</v>
      </c>
      <c r="CN15" s="28">
        <f>SUBTOTAL(7,CN18:CN10032)</f>
        <v>1.0861186305619104</v>
      </c>
      <c r="CO15" s="28">
        <f>SUBTOTAL(7,CO18:CO10032)</f>
        <v>1.401915819643949</v>
      </c>
      <c r="CP15" s="18" t="s">
        <v>127</v>
      </c>
      <c r="CQ15" s="18" t="s">
        <v>127</v>
      </c>
      <c r="CR15" s="18" t="s">
        <v>127</v>
      </c>
      <c r="CS15" s="18" t="s">
        <v>127</v>
      </c>
      <c r="CT15" s="18" t="s">
        <v>127</v>
      </c>
      <c r="CU15" s="18" t="s">
        <v>127</v>
      </c>
      <c r="CV15" s="18" t="s">
        <v>127</v>
      </c>
      <c r="CW15" s="18" t="s">
        <v>127</v>
      </c>
      <c r="CX15" s="18" t="s">
        <v>127</v>
      </c>
      <c r="CY15" s="18" t="s">
        <v>127</v>
      </c>
      <c r="CZ15" s="18" t="s">
        <v>127</v>
      </c>
      <c r="DA15" s="18" t="s">
        <v>127</v>
      </c>
      <c r="DB15" s="18" t="s">
        <v>127</v>
      </c>
      <c r="DC15" s="18" t="s">
        <v>127</v>
      </c>
      <c r="DD15" s="18" t="s">
        <v>127</v>
      </c>
      <c r="DE15" s="18" t="s">
        <v>127</v>
      </c>
      <c r="DF15" s="18" t="s">
        <v>127</v>
      </c>
      <c r="DG15" s="18" t="s">
        <v>127</v>
      </c>
      <c r="DH15" s="18" t="s">
        <v>127</v>
      </c>
      <c r="DI15" s="18" t="s">
        <v>127</v>
      </c>
      <c r="DJ15" s="18" t="s">
        <v>127</v>
      </c>
      <c r="DK15" s="18" t="s">
        <v>127</v>
      </c>
      <c r="DL15" s="18" t="s">
        <v>127</v>
      </c>
      <c r="DM15" s="18" t="s">
        <v>127</v>
      </c>
      <c r="DN15" s="28">
        <f>SUBTOTAL(7,DN18:DN10032)</f>
        <v>3.4301944210545505</v>
      </c>
      <c r="DO15" s="18" t="s">
        <v>127</v>
      </c>
      <c r="DP15" s="18" t="s">
        <v>127</v>
      </c>
      <c r="DQ15" s="18" t="s">
        <v>127</v>
      </c>
      <c r="DR15" s="18" t="s">
        <v>127</v>
      </c>
      <c r="DS15" s="18" t="s">
        <v>127</v>
      </c>
      <c r="DT15" s="18" t="s">
        <v>127</v>
      </c>
      <c r="DU15" s="18" t="s">
        <v>127</v>
      </c>
      <c r="DV15" s="18" t="s">
        <v>127</v>
      </c>
      <c r="DW15" s="18" t="s">
        <v>127</v>
      </c>
      <c r="DX15" s="28">
        <f>SUBTOTAL(7,DX18:DX10032)</f>
        <v>34.801384507464121</v>
      </c>
      <c r="DY15" s="28">
        <f>SUBTOTAL(7,DY18:DY10032)</f>
        <v>2.7147983111328675</v>
      </c>
      <c r="DZ15" s="28">
        <f>SUBTOTAL(7,DZ18:DZ10032)</f>
        <v>4.1246802316042643</v>
      </c>
      <c r="EA15" s="28">
        <f>SUBTOTAL(7,EA18:EA10032)</f>
        <v>2.8569047519833002</v>
      </c>
      <c r="EB15" s="28">
        <f>SUBTOTAL(7,EB18:EB10032)</f>
        <v>2.5807995497111889</v>
      </c>
      <c r="EC15" s="18" t="s">
        <v>127</v>
      </c>
      <c r="ED15" s="18" t="s">
        <v>127</v>
      </c>
      <c r="EE15" s="18" t="s">
        <v>127</v>
      </c>
      <c r="EF15" s="28">
        <f>SUBTOTAL(7,EF18:EF10032)</f>
        <v>1.7006190823220508</v>
      </c>
      <c r="EG15" s="28">
        <f>SUBTOTAL(7,EG18:EG10032)</f>
        <v>2.2147828692435598</v>
      </c>
      <c r="EH15" s="28">
        <f>SUBTOTAL(7,EH18:EH10032)</f>
        <v>2.2147828692435598</v>
      </c>
      <c r="EI15" s="28" t="s">
        <v>127</v>
      </c>
      <c r="EJ15" s="28" t="e">
        <f>SUBTOTAL(7,EJ18:EJ10032)</f>
        <v>#DIV/0!</v>
      </c>
      <c r="EK15" s="28">
        <f>SUBTOTAL(7,EK18:EK10032)</f>
        <v>2.5166114784235836</v>
      </c>
      <c r="EL15" s="28">
        <f>SUBTOTAL(7,EL18:EL10032)</f>
        <v>1.1547005383792517</v>
      </c>
    </row>
    <row r="16" spans="1:142" s="18" customFormat="1" ht="15.75" x14ac:dyDescent="0.25">
      <c r="A16" s="21" t="s">
        <v>140</v>
      </c>
      <c r="B16" s="21" t="s">
        <v>141</v>
      </c>
      <c r="C16" s="21" t="s">
        <v>142</v>
      </c>
      <c r="D16" s="21" t="s">
        <v>143</v>
      </c>
      <c r="E16" s="21" t="s">
        <v>144</v>
      </c>
      <c r="F16" s="21" t="s">
        <v>145</v>
      </c>
      <c r="G16" s="21" t="s">
        <v>36</v>
      </c>
      <c r="H16" s="21" t="s">
        <v>146</v>
      </c>
      <c r="I16" s="21" t="s">
        <v>147</v>
      </c>
      <c r="J16" s="21" t="s">
        <v>39</v>
      </c>
      <c r="K16" s="21" t="s">
        <v>40</v>
      </c>
      <c r="L16" s="50" t="s">
        <v>148</v>
      </c>
      <c r="M16" s="50"/>
      <c r="N16" s="50"/>
      <c r="O16" s="50"/>
      <c r="P16" s="29">
        <v>0.85</v>
      </c>
      <c r="Q16" s="26">
        <f>SMALL(Q18:Q10032,$P$16*Q3)</f>
        <v>7</v>
      </c>
      <c r="R16" s="26">
        <f>SMALL(R18:R10032,$P$16*R3)</f>
        <v>6</v>
      </c>
      <c r="S16" s="22"/>
      <c r="T16" s="22"/>
      <c r="U16" s="26">
        <f t="shared" ref="U16:AR16" si="24">SMALL(U18:U10032,$P$16*U3)</f>
        <v>6</v>
      </c>
      <c r="V16" s="26">
        <f t="shared" si="24"/>
        <v>6</v>
      </c>
      <c r="W16" s="26">
        <f t="shared" si="24"/>
        <v>6</v>
      </c>
      <c r="X16" s="26">
        <f t="shared" si="24"/>
        <v>6</v>
      </c>
      <c r="Y16" s="26">
        <f t="shared" si="24"/>
        <v>6</v>
      </c>
      <c r="Z16" s="26">
        <f t="shared" si="24"/>
        <v>7</v>
      </c>
      <c r="AA16" s="26">
        <f t="shared" si="24"/>
        <v>7</v>
      </c>
      <c r="AB16" s="26">
        <f t="shared" si="24"/>
        <v>6</v>
      </c>
      <c r="AC16" s="26">
        <f t="shared" si="24"/>
        <v>8</v>
      </c>
      <c r="AD16" s="26">
        <f t="shared" si="24"/>
        <v>6</v>
      </c>
      <c r="AE16" s="26">
        <f t="shared" si="24"/>
        <v>8</v>
      </c>
      <c r="AF16" s="26">
        <f t="shared" si="24"/>
        <v>5</v>
      </c>
      <c r="AG16" s="26">
        <f t="shared" si="24"/>
        <v>5</v>
      </c>
      <c r="AH16" s="26">
        <f t="shared" si="24"/>
        <v>5</v>
      </c>
      <c r="AI16" s="26">
        <f t="shared" si="24"/>
        <v>6</v>
      </c>
      <c r="AJ16" s="26">
        <f t="shared" si="24"/>
        <v>5</v>
      </c>
      <c r="AK16" s="26">
        <f t="shared" si="24"/>
        <v>5</v>
      </c>
      <c r="AL16" s="26">
        <f t="shared" si="24"/>
        <v>6</v>
      </c>
      <c r="AM16" s="26">
        <f t="shared" si="24"/>
        <v>9</v>
      </c>
      <c r="AN16" s="26">
        <f t="shared" si="24"/>
        <v>6</v>
      </c>
      <c r="AO16" s="26">
        <f t="shared" si="24"/>
        <v>7</v>
      </c>
      <c r="AP16" s="26">
        <f t="shared" si="24"/>
        <v>8</v>
      </c>
      <c r="AQ16" s="26">
        <f t="shared" si="24"/>
        <v>6</v>
      </c>
      <c r="AR16" s="26">
        <f t="shared" si="24"/>
        <v>7</v>
      </c>
      <c r="AS16" s="18" t="s">
        <v>127</v>
      </c>
      <c r="AT16" s="18" t="s">
        <v>127</v>
      </c>
      <c r="AU16" s="18" t="s">
        <v>127</v>
      </c>
      <c r="AV16" s="18" t="s">
        <v>127</v>
      </c>
      <c r="AW16" s="18" t="s">
        <v>127</v>
      </c>
      <c r="AX16" s="18" t="s">
        <v>127</v>
      </c>
      <c r="AY16" s="18" t="s">
        <v>127</v>
      </c>
      <c r="AZ16" s="18" t="s">
        <v>127</v>
      </c>
      <c r="BA16" s="26">
        <f>SMALL(BA18:BA10032,$P$16*BA3)</f>
        <v>8</v>
      </c>
      <c r="BB16" s="26">
        <f>SMALL(BB18:BB10032,$P$16*BB3)</f>
        <v>8</v>
      </c>
      <c r="BC16" s="26">
        <f>SMALL(BC18:BC10032,$P$16*BC3)</f>
        <v>7</v>
      </c>
      <c r="BD16" s="26">
        <f>SMALL(BD18:BD10032,$P$16*BD3)</f>
        <v>6</v>
      </c>
      <c r="BE16" s="18" t="s">
        <v>127</v>
      </c>
      <c r="BF16" s="18" t="s">
        <v>127</v>
      </c>
      <c r="BG16" s="18" t="s">
        <v>127</v>
      </c>
      <c r="BH16" s="18" t="s">
        <v>127</v>
      </c>
      <c r="BI16" s="18" t="s">
        <v>127</v>
      </c>
      <c r="BJ16" s="18" t="s">
        <v>127</v>
      </c>
      <c r="BK16" s="26">
        <f t="shared" ref="BK16:BS16" si="25">SMALL(BK18:BK10032,$P$16*BK3)</f>
        <v>7</v>
      </c>
      <c r="BL16" s="26">
        <f t="shared" si="25"/>
        <v>6</v>
      </c>
      <c r="BM16" s="26">
        <f t="shared" si="25"/>
        <v>5</v>
      </c>
      <c r="BN16" s="26">
        <f t="shared" si="25"/>
        <v>7</v>
      </c>
      <c r="BO16" s="26">
        <f t="shared" si="25"/>
        <v>7</v>
      </c>
      <c r="BP16" s="26">
        <f t="shared" si="25"/>
        <v>6</v>
      </c>
      <c r="BQ16" s="26">
        <f t="shared" si="25"/>
        <v>6</v>
      </c>
      <c r="BR16" s="26">
        <f t="shared" si="25"/>
        <v>7</v>
      </c>
      <c r="BS16" s="26">
        <f t="shared" si="25"/>
        <v>8</v>
      </c>
      <c r="BT16" s="18" t="s">
        <v>127</v>
      </c>
      <c r="BU16" s="18" t="s">
        <v>127</v>
      </c>
      <c r="BV16" s="26">
        <f>SMALL(BV18:BV10032,$P$16*BV3)</f>
        <v>2</v>
      </c>
      <c r="BW16" s="26">
        <f>SMALL(BW18:BW10032,$P$16*BW3)</f>
        <v>3</v>
      </c>
      <c r="BX16" s="18" t="s">
        <v>127</v>
      </c>
      <c r="BY16" s="18" t="s">
        <v>127</v>
      </c>
      <c r="BZ16" s="18" t="s">
        <v>127</v>
      </c>
      <c r="CA16" s="18" t="s">
        <v>127</v>
      </c>
      <c r="CB16" s="18" t="s">
        <v>127</v>
      </c>
      <c r="CC16" s="18" t="s">
        <v>127</v>
      </c>
      <c r="CD16" s="18" t="s">
        <v>127</v>
      </c>
      <c r="CE16" s="18" t="s">
        <v>127</v>
      </c>
      <c r="CF16" s="18" t="s">
        <v>127</v>
      </c>
      <c r="CG16" s="18" t="s">
        <v>127</v>
      </c>
      <c r="CH16" s="18" t="s">
        <v>127</v>
      </c>
      <c r="CI16" s="18" t="s">
        <v>127</v>
      </c>
      <c r="CJ16" s="18" t="s">
        <v>127</v>
      </c>
      <c r="CK16" s="18" t="s">
        <v>127</v>
      </c>
      <c r="CL16" s="26">
        <f>SMALL(CL18:CL10032,$P$16*CL3)</f>
        <v>5</v>
      </c>
      <c r="CM16" s="26">
        <f>SMALL(CM18:CM10032,$P$16*CM3)</f>
        <v>4</v>
      </c>
      <c r="CN16" s="26">
        <f>SMALL(CN18:CN10032,$P$16*CN3)</f>
        <v>2</v>
      </c>
      <c r="CO16" s="26">
        <f>SMALL(CO18:CO10032,$P$16*CO3)</f>
        <v>3</v>
      </c>
      <c r="CP16" s="18" t="s">
        <v>127</v>
      </c>
      <c r="CQ16" s="18" t="s">
        <v>127</v>
      </c>
      <c r="CR16" s="18" t="s">
        <v>127</v>
      </c>
      <c r="CS16" s="18" t="s">
        <v>127</v>
      </c>
      <c r="CT16" s="18" t="s">
        <v>127</v>
      </c>
      <c r="CU16" s="18" t="s">
        <v>127</v>
      </c>
      <c r="CV16" s="18" t="s">
        <v>127</v>
      </c>
      <c r="CW16" s="18" t="s">
        <v>127</v>
      </c>
      <c r="CX16" s="18" t="s">
        <v>127</v>
      </c>
      <c r="CY16" s="18" t="s">
        <v>127</v>
      </c>
      <c r="CZ16" s="18" t="s">
        <v>127</v>
      </c>
      <c r="DA16" s="18" t="s">
        <v>127</v>
      </c>
      <c r="DB16" s="18" t="s">
        <v>127</v>
      </c>
      <c r="DC16" s="18" t="s">
        <v>127</v>
      </c>
      <c r="DD16" s="18" t="s">
        <v>127</v>
      </c>
      <c r="DE16" s="18" t="s">
        <v>127</v>
      </c>
      <c r="DF16" s="18" t="s">
        <v>127</v>
      </c>
      <c r="DG16" s="18" t="s">
        <v>127</v>
      </c>
      <c r="DH16" s="18" t="s">
        <v>127</v>
      </c>
      <c r="DI16" s="18" t="s">
        <v>127</v>
      </c>
      <c r="DJ16" s="18" t="s">
        <v>127</v>
      </c>
      <c r="DK16" s="18" t="s">
        <v>127</v>
      </c>
      <c r="DL16" s="18" t="s">
        <v>127</v>
      </c>
      <c r="DM16" s="18" t="s">
        <v>127</v>
      </c>
      <c r="DN16" s="26">
        <f>SMALL(DN18:DN10032,$P$16*DN3)</f>
        <v>9</v>
      </c>
      <c r="DO16" s="18" t="s">
        <v>127</v>
      </c>
      <c r="DP16" s="18" t="s">
        <v>127</v>
      </c>
      <c r="DQ16" s="18" t="s">
        <v>127</v>
      </c>
      <c r="DR16" s="18" t="s">
        <v>127</v>
      </c>
      <c r="DS16" s="18" t="s">
        <v>127</v>
      </c>
      <c r="DT16" s="18" t="s">
        <v>127</v>
      </c>
      <c r="DU16" s="18" t="s">
        <v>127</v>
      </c>
      <c r="DV16" s="18" t="s">
        <v>127</v>
      </c>
      <c r="DW16" s="18" t="s">
        <v>127</v>
      </c>
      <c r="DX16" s="26">
        <f>SMALL(DX18:DX10032,$P$16*DX3)</f>
        <v>70</v>
      </c>
      <c r="DY16" s="26">
        <f>SMALL(DY18:DY10032,$P$16*DY3)</f>
        <v>5</v>
      </c>
      <c r="DZ16" s="26">
        <f>SMALL(DZ18:DZ10032,$P$16*DZ3)</f>
        <v>10</v>
      </c>
      <c r="EA16" s="26">
        <f>SMALL(EA18:EA10032,$P$16*EA3)</f>
        <v>5</v>
      </c>
      <c r="EB16" s="26">
        <f>SMALL(EB18:EB10032,$P$16*EB3)</f>
        <v>7</v>
      </c>
      <c r="EC16" s="18" t="s">
        <v>127</v>
      </c>
      <c r="ED16" s="18" t="s">
        <v>127</v>
      </c>
      <c r="EE16" s="18" t="s">
        <v>127</v>
      </c>
      <c r="EF16" s="26">
        <f>SMALL(EF18:EF10032,$P$16*EF3)</f>
        <v>4</v>
      </c>
      <c r="EG16" s="26">
        <f>SMALL(EG18:EG10032,$P$16*EG3)</f>
        <v>5</v>
      </c>
      <c r="EH16" s="26">
        <f>SMALL(EH18:EH10032,$P$16*EH3)</f>
        <v>5</v>
      </c>
      <c r="EI16" s="26" t="s">
        <v>127</v>
      </c>
      <c r="EJ16" s="26" t="e">
        <f>SMALL(EJ18:EJ10032,$P$16*EJ3)</f>
        <v>#NUM!</v>
      </c>
      <c r="EK16" s="26">
        <f>SMALL(EK18:EK10032,$P$16*EK3)</f>
        <v>3</v>
      </c>
      <c r="EL16" s="26">
        <f>SMALL(EL18:EL10032,$P$16*EL3)</f>
        <v>2</v>
      </c>
    </row>
    <row r="17" spans="1:183" s="36" customFormat="1" ht="17.2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1"/>
      <c r="AX17" s="31"/>
      <c r="AY17" s="31"/>
      <c r="AZ17" s="31"/>
      <c r="BA17" s="30"/>
      <c r="BB17" s="30"/>
      <c r="BC17" s="30"/>
      <c r="BD17" s="30"/>
      <c r="BE17" s="30"/>
      <c r="BF17" s="31"/>
      <c r="BG17" s="30"/>
      <c r="BH17" s="31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2"/>
      <c r="BU17" s="32"/>
      <c r="BV17" s="33"/>
      <c r="BW17" s="33"/>
      <c r="BX17" s="34"/>
      <c r="BY17" s="34"/>
      <c r="BZ17" s="34"/>
      <c r="CA17" s="34"/>
      <c r="CB17" s="34"/>
      <c r="CC17" s="30"/>
      <c r="CD17" s="30"/>
      <c r="CE17" s="30"/>
      <c r="CF17" s="30"/>
      <c r="CG17" s="30"/>
      <c r="CH17" s="30"/>
      <c r="CI17" s="31"/>
      <c r="CJ17" s="31"/>
      <c r="CK17" s="31"/>
      <c r="CL17" s="30"/>
      <c r="CM17" s="30"/>
      <c r="CN17" s="30"/>
      <c r="CO17" s="30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0"/>
      <c r="DN17" s="35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</row>
    <row r="18" spans="1:183" x14ac:dyDescent="0.25">
      <c r="A18" s="37" t="s">
        <v>149</v>
      </c>
      <c r="B18" s="37" t="s">
        <v>150</v>
      </c>
      <c r="C18" s="37">
        <v>1</v>
      </c>
      <c r="D18" s="37">
        <v>14</v>
      </c>
      <c r="E18" s="37" t="s">
        <v>151</v>
      </c>
      <c r="F18" s="37" t="s">
        <v>152</v>
      </c>
      <c r="G18" s="37">
        <v>111</v>
      </c>
      <c r="H18" s="37">
        <v>6</v>
      </c>
      <c r="I18" s="37">
        <v>1</v>
      </c>
      <c r="J18" s="37" t="s">
        <v>153</v>
      </c>
      <c r="K18" s="37" t="s">
        <v>154</v>
      </c>
      <c r="L18" s="37">
        <v>76</v>
      </c>
      <c r="M18" s="37">
        <v>1</v>
      </c>
      <c r="N18" s="37">
        <v>11</v>
      </c>
      <c r="O18" s="37" t="s">
        <v>155</v>
      </c>
      <c r="P18" s="37" t="s">
        <v>156</v>
      </c>
      <c r="Q18" s="37">
        <v>1</v>
      </c>
      <c r="R18" s="37">
        <v>1</v>
      </c>
      <c r="S18" s="37">
        <v>0</v>
      </c>
      <c r="T18" s="37">
        <v>20</v>
      </c>
      <c r="BJ18" s="37" t="s">
        <v>157</v>
      </c>
      <c r="BT18" s="37">
        <v>2.5</v>
      </c>
      <c r="BU18" s="37">
        <v>3</v>
      </c>
      <c r="BV18" s="37">
        <v>2</v>
      </c>
      <c r="BW18" s="37">
        <v>3</v>
      </c>
      <c r="CC18" s="37" t="s">
        <v>158</v>
      </c>
      <c r="CD18" s="37">
        <v>7</v>
      </c>
      <c r="CE18" s="37">
        <v>111</v>
      </c>
      <c r="CG18" s="37">
        <v>112</v>
      </c>
      <c r="CH18" s="37">
        <v>2</v>
      </c>
      <c r="CI18" s="37">
        <v>47.7</v>
      </c>
      <c r="CJ18" s="37">
        <v>72</v>
      </c>
      <c r="CK18" s="37">
        <v>132.69999999999999</v>
      </c>
      <c r="CL18" s="37">
        <v>3</v>
      </c>
      <c r="CM18" s="37">
        <v>3</v>
      </c>
      <c r="CN18" s="37">
        <v>2</v>
      </c>
      <c r="CO18" s="37">
        <v>6</v>
      </c>
      <c r="CP18" s="37">
        <v>2.5</v>
      </c>
      <c r="CQ18" s="37">
        <v>2.5</v>
      </c>
      <c r="CR18" s="37">
        <v>3</v>
      </c>
      <c r="CS18" s="37">
        <v>3.8</v>
      </c>
      <c r="DN18" s="37">
        <v>9</v>
      </c>
      <c r="DO18" s="37">
        <v>7</v>
      </c>
      <c r="DP18" s="37">
        <v>5</v>
      </c>
      <c r="DQ18" s="37" t="s">
        <v>159</v>
      </c>
      <c r="DS18" s="37">
        <v>0</v>
      </c>
      <c r="DT18" s="37">
        <v>0</v>
      </c>
      <c r="DV18" s="37" t="s">
        <v>160</v>
      </c>
      <c r="DW18" s="37" t="s">
        <v>161</v>
      </c>
      <c r="DX18" s="37">
        <v>76</v>
      </c>
      <c r="DY18" s="37">
        <v>1</v>
      </c>
      <c r="DZ18" s="37">
        <v>2</v>
      </c>
      <c r="EC18" s="37">
        <v>329124</v>
      </c>
      <c r="ED18" s="37">
        <v>6</v>
      </c>
      <c r="EE18" s="37">
        <v>10</v>
      </c>
      <c r="EI18" s="37">
        <v>10</v>
      </c>
      <c r="EK18" s="37">
        <v>3</v>
      </c>
      <c r="EL18" s="37">
        <v>2</v>
      </c>
      <c r="EM18" s="37">
        <v>3</v>
      </c>
      <c r="ER18" s="37">
        <v>141.69999999999999</v>
      </c>
      <c r="ES18" s="37">
        <v>2</v>
      </c>
      <c r="EU18">
        <v>3.4</v>
      </c>
      <c r="EV18">
        <v>8.8000000000000007</v>
      </c>
      <c r="EW18">
        <v>3</v>
      </c>
      <c r="EX18">
        <v>1.2</v>
      </c>
      <c r="EY18">
        <v>1</v>
      </c>
      <c r="EZ18">
        <v>0</v>
      </c>
      <c r="FA18" t="s">
        <v>162</v>
      </c>
      <c r="FB18" t="s">
        <v>163</v>
      </c>
      <c r="FC18" t="s">
        <v>164</v>
      </c>
      <c r="FD18" t="s">
        <v>165</v>
      </c>
      <c r="FJ18">
        <v>79</v>
      </c>
      <c r="FK18" t="s">
        <v>166</v>
      </c>
      <c r="FL18" t="s">
        <v>167</v>
      </c>
      <c r="FM18">
        <v>1</v>
      </c>
      <c r="FO18" t="s">
        <v>168</v>
      </c>
      <c r="FR18">
        <v>3</v>
      </c>
      <c r="FU18">
        <v>5</v>
      </c>
      <c r="FV18" t="s">
        <v>169</v>
      </c>
      <c r="FW18" t="s">
        <v>170</v>
      </c>
    </row>
    <row r="19" spans="1:183" x14ac:dyDescent="0.25">
      <c r="A19" s="37" t="s">
        <v>149</v>
      </c>
      <c r="B19" s="37" t="s">
        <v>150</v>
      </c>
      <c r="C19" s="37">
        <v>2</v>
      </c>
      <c r="D19" s="37">
        <v>8</v>
      </c>
      <c r="E19" s="37" t="s">
        <v>155</v>
      </c>
      <c r="F19" s="37" t="s">
        <v>171</v>
      </c>
      <c r="G19" s="37">
        <v>100</v>
      </c>
      <c r="H19" s="37">
        <v>10</v>
      </c>
      <c r="I19" s="37">
        <v>1</v>
      </c>
      <c r="J19" s="37" t="s">
        <v>153</v>
      </c>
      <c r="K19" s="37" t="s">
        <v>172</v>
      </c>
      <c r="L19" s="37">
        <v>138</v>
      </c>
      <c r="M19" s="37">
        <v>2</v>
      </c>
      <c r="N19" s="37">
        <v>8</v>
      </c>
      <c r="O19" s="37" t="s">
        <v>155</v>
      </c>
      <c r="P19" s="37" t="s">
        <v>156</v>
      </c>
      <c r="Q19" s="37">
        <v>4</v>
      </c>
      <c r="R19" s="37">
        <v>2</v>
      </c>
      <c r="S19" s="37">
        <v>4</v>
      </c>
      <c r="T19" s="37">
        <v>12</v>
      </c>
      <c r="U19" s="37">
        <v>6</v>
      </c>
      <c r="V19" s="37">
        <v>6</v>
      </c>
      <c r="W19" s="37">
        <v>6</v>
      </c>
      <c r="X19" s="37">
        <v>7</v>
      </c>
      <c r="Y19" s="37">
        <v>6</v>
      </c>
      <c r="Z19" s="37">
        <v>2</v>
      </c>
      <c r="AA19" s="37">
        <v>6</v>
      </c>
      <c r="AB19" s="37">
        <v>4</v>
      </c>
      <c r="AC19" s="37">
        <v>6</v>
      </c>
      <c r="AD19" s="37">
        <v>6</v>
      </c>
      <c r="AE19" s="37">
        <v>6</v>
      </c>
      <c r="AF19" s="37">
        <v>6</v>
      </c>
      <c r="AG19" s="37">
        <v>2</v>
      </c>
      <c r="AH19" s="37">
        <v>5</v>
      </c>
      <c r="AI19" s="37">
        <v>5</v>
      </c>
      <c r="AJ19" s="37">
        <v>6</v>
      </c>
      <c r="AK19" s="37">
        <v>4</v>
      </c>
      <c r="AL19" s="37">
        <v>3</v>
      </c>
      <c r="AM19" s="37">
        <v>6</v>
      </c>
      <c r="AN19" s="37">
        <v>5</v>
      </c>
      <c r="AO19" s="37">
        <v>6</v>
      </c>
      <c r="AP19" s="37">
        <v>6</v>
      </c>
      <c r="AQ19" s="37">
        <v>6</v>
      </c>
      <c r="AR19" s="37">
        <v>6</v>
      </c>
      <c r="AS19" s="37">
        <v>5.5</v>
      </c>
      <c r="AT19" s="37">
        <v>12.1</v>
      </c>
      <c r="AU19" s="37">
        <v>5</v>
      </c>
      <c r="AV19" s="37">
        <v>5.3</v>
      </c>
      <c r="AW19" s="37">
        <v>9.3000000000000007</v>
      </c>
      <c r="AX19" s="37">
        <v>5.8</v>
      </c>
      <c r="AY19" s="37">
        <v>2.4</v>
      </c>
      <c r="AZ19" s="37">
        <v>31.7</v>
      </c>
      <c r="BA19" s="37">
        <v>5</v>
      </c>
      <c r="BB19" s="37">
        <v>6</v>
      </c>
      <c r="BC19" s="37">
        <v>5</v>
      </c>
      <c r="BD19" s="37">
        <v>6</v>
      </c>
      <c r="BE19" s="37">
        <v>11</v>
      </c>
      <c r="BF19" s="37">
        <v>-6</v>
      </c>
      <c r="BG19" s="37">
        <v>2</v>
      </c>
      <c r="BH19" s="37">
        <v>67.599999999999994</v>
      </c>
      <c r="BI19" s="37" t="s">
        <v>173</v>
      </c>
      <c r="BJ19" s="37" t="s">
        <v>174</v>
      </c>
      <c r="BK19" s="37">
        <v>2</v>
      </c>
      <c r="BL19" s="37">
        <v>4</v>
      </c>
      <c r="BM19" s="37">
        <v>6</v>
      </c>
      <c r="BN19" s="37">
        <v>6</v>
      </c>
      <c r="BO19" s="37">
        <v>6</v>
      </c>
      <c r="BP19" s="37">
        <v>6</v>
      </c>
      <c r="BQ19" s="37">
        <v>5</v>
      </c>
      <c r="BR19" s="37">
        <v>6</v>
      </c>
      <c r="BS19" s="37">
        <v>6</v>
      </c>
      <c r="BT19" s="37">
        <v>4</v>
      </c>
      <c r="CC19" s="37" t="s">
        <v>175</v>
      </c>
      <c r="CD19" s="37">
        <v>3</v>
      </c>
      <c r="CE19" s="37">
        <v>88</v>
      </c>
      <c r="CF19" s="37">
        <v>76</v>
      </c>
      <c r="CG19" s="37">
        <v>90</v>
      </c>
      <c r="CH19" s="37">
        <v>11</v>
      </c>
      <c r="CI19" s="37">
        <v>47.7</v>
      </c>
      <c r="CJ19" s="37">
        <v>72.5</v>
      </c>
      <c r="CK19" s="37">
        <v>97.8</v>
      </c>
      <c r="CL19" s="37">
        <v>1</v>
      </c>
      <c r="CM19" s="37">
        <v>1</v>
      </c>
      <c r="CN19" s="37">
        <v>1</v>
      </c>
      <c r="CO19" s="37">
        <v>1</v>
      </c>
      <c r="CP19" s="37">
        <v>0</v>
      </c>
      <c r="CQ19" s="37">
        <v>0</v>
      </c>
      <c r="CR19" s="37">
        <v>0</v>
      </c>
      <c r="CS19" s="37">
        <v>0</v>
      </c>
      <c r="CT19" s="37">
        <v>160.80000000000001</v>
      </c>
      <c r="CU19" s="37">
        <v>55.4</v>
      </c>
      <c r="CV19" s="37">
        <v>53.2</v>
      </c>
      <c r="CW19" s="37">
        <v>54.3</v>
      </c>
      <c r="CX19" s="37">
        <v>52.2</v>
      </c>
      <c r="CY19" s="37">
        <v>54</v>
      </c>
      <c r="CZ19" s="37">
        <v>96.1</v>
      </c>
      <c r="DA19" s="37">
        <v>160.80000000000001</v>
      </c>
      <c r="DB19" s="37">
        <v>55.4</v>
      </c>
      <c r="DC19" s="37">
        <v>53.2</v>
      </c>
      <c r="DD19" s="37">
        <v>54.3</v>
      </c>
      <c r="DE19" s="37">
        <v>52.2</v>
      </c>
      <c r="DF19" s="37">
        <v>54</v>
      </c>
      <c r="DG19" s="37">
        <v>0.2</v>
      </c>
      <c r="DH19" s="37">
        <v>3.8</v>
      </c>
      <c r="DI19" s="37">
        <v>3.9</v>
      </c>
      <c r="DJ19" s="37">
        <v>89.8</v>
      </c>
      <c r="DK19" s="37">
        <v>86.9</v>
      </c>
      <c r="DL19" s="37">
        <v>89.3</v>
      </c>
      <c r="DM19" s="37">
        <v>4.4000000000000004</v>
      </c>
      <c r="DN19" s="37">
        <v>9</v>
      </c>
      <c r="DO19" s="37">
        <v>28</v>
      </c>
      <c r="DP19" s="37">
        <v>1</v>
      </c>
      <c r="DQ19" s="37" t="s">
        <v>176</v>
      </c>
      <c r="DR19" s="37">
        <v>60</v>
      </c>
      <c r="DS19" s="37">
        <v>71</v>
      </c>
      <c r="DT19" s="37">
        <v>76</v>
      </c>
      <c r="DU19" s="37">
        <v>1</v>
      </c>
      <c r="DV19" s="37" t="s">
        <v>160</v>
      </c>
      <c r="DW19" s="37" t="s">
        <v>177</v>
      </c>
      <c r="DX19" s="37">
        <v>138</v>
      </c>
      <c r="DY19" s="37">
        <v>9</v>
      </c>
      <c r="DZ19" s="37">
        <v>10</v>
      </c>
      <c r="EA19" s="37">
        <v>3</v>
      </c>
      <c r="EB19" s="37">
        <v>6</v>
      </c>
      <c r="EC19" s="37">
        <v>329125</v>
      </c>
      <c r="ED19" s="37">
        <v>10</v>
      </c>
      <c r="EE19" s="37">
        <v>20</v>
      </c>
      <c r="EF19" s="37">
        <v>4</v>
      </c>
      <c r="EG19" s="37">
        <v>3</v>
      </c>
      <c r="EH19" s="37">
        <v>3</v>
      </c>
      <c r="EI19" s="37">
        <v>17.899999999999999</v>
      </c>
      <c r="EM19" s="37">
        <v>50</v>
      </c>
      <c r="ER19" s="37">
        <v>127.6</v>
      </c>
      <c r="ES19" s="37">
        <v>6</v>
      </c>
      <c r="EU19">
        <v>3.8</v>
      </c>
      <c r="EV19">
        <v>9.6</v>
      </c>
      <c r="EW19">
        <v>1</v>
      </c>
      <c r="EX19">
        <v>0</v>
      </c>
      <c r="EY19">
        <v>1</v>
      </c>
      <c r="EZ19">
        <v>0</v>
      </c>
      <c r="FA19" t="s">
        <v>178</v>
      </c>
      <c r="FB19" t="s">
        <v>179</v>
      </c>
      <c r="FC19" t="s">
        <v>180</v>
      </c>
      <c r="FD19" t="s">
        <v>181</v>
      </c>
      <c r="FE19" t="s">
        <v>182</v>
      </c>
      <c r="FF19" t="s">
        <v>165</v>
      </c>
      <c r="FJ19">
        <v>110</v>
      </c>
      <c r="FK19" t="s">
        <v>183</v>
      </c>
      <c r="FL19" t="s">
        <v>184</v>
      </c>
      <c r="FN19">
        <v>2</v>
      </c>
      <c r="FO19" t="s">
        <v>185</v>
      </c>
      <c r="FP19">
        <v>1</v>
      </c>
      <c r="FU19">
        <v>8</v>
      </c>
      <c r="FV19" t="s">
        <v>186</v>
      </c>
      <c r="FW19" t="s">
        <v>187</v>
      </c>
    </row>
    <row r="20" spans="1:183" x14ac:dyDescent="0.25">
      <c r="A20" s="37" t="s">
        <v>149</v>
      </c>
      <c r="B20" s="37" t="s">
        <v>150</v>
      </c>
      <c r="C20" s="37">
        <v>3</v>
      </c>
      <c r="D20" s="37">
        <v>7</v>
      </c>
      <c r="E20" s="37" t="s">
        <v>151</v>
      </c>
      <c r="F20" s="37" t="s">
        <v>188</v>
      </c>
      <c r="G20" s="37">
        <v>95</v>
      </c>
      <c r="H20" s="37">
        <v>11</v>
      </c>
      <c r="I20" s="37">
        <v>1</v>
      </c>
      <c r="J20" s="37" t="s">
        <v>189</v>
      </c>
      <c r="K20" s="37" t="s">
        <v>190</v>
      </c>
      <c r="L20" s="37">
        <v>35</v>
      </c>
      <c r="M20" s="37">
        <v>2</v>
      </c>
      <c r="N20" s="37">
        <v>6</v>
      </c>
      <c r="O20" s="37" t="s">
        <v>151</v>
      </c>
      <c r="P20" s="37" t="s">
        <v>191</v>
      </c>
      <c r="Q20" s="37">
        <v>2</v>
      </c>
      <c r="R20" s="37">
        <v>2</v>
      </c>
      <c r="S20" s="37">
        <v>20.5</v>
      </c>
      <c r="T20" s="37">
        <v>1.8</v>
      </c>
      <c r="U20" s="37">
        <v>1</v>
      </c>
      <c r="V20" s="37">
        <v>1</v>
      </c>
      <c r="W20" s="37">
        <v>1</v>
      </c>
      <c r="X20" s="37">
        <v>1</v>
      </c>
      <c r="Y20" s="37">
        <v>2</v>
      </c>
      <c r="Z20" s="37">
        <v>5</v>
      </c>
      <c r="AA20" s="37">
        <v>1</v>
      </c>
      <c r="AB20" s="37">
        <v>3</v>
      </c>
      <c r="AC20" s="37">
        <v>4</v>
      </c>
      <c r="AD20" s="37">
        <v>1</v>
      </c>
      <c r="AE20" s="37">
        <v>7</v>
      </c>
      <c r="AF20" s="37">
        <v>1</v>
      </c>
      <c r="AG20" s="37">
        <v>3</v>
      </c>
      <c r="AH20" s="37">
        <v>1</v>
      </c>
      <c r="AI20" s="37">
        <v>2</v>
      </c>
      <c r="AJ20" s="37">
        <v>4</v>
      </c>
      <c r="AK20" s="37">
        <v>1</v>
      </c>
      <c r="AL20" s="37">
        <v>3</v>
      </c>
      <c r="AM20" s="37">
        <v>4</v>
      </c>
      <c r="AN20" s="37">
        <v>1</v>
      </c>
      <c r="AO20" s="37">
        <v>1</v>
      </c>
      <c r="AP20" s="37">
        <v>2</v>
      </c>
      <c r="AQ20" s="37">
        <v>2</v>
      </c>
      <c r="AR20" s="37">
        <v>4</v>
      </c>
      <c r="AS20" s="37">
        <v>1.2</v>
      </c>
      <c r="AT20" s="37">
        <v>4.9000000000000004</v>
      </c>
      <c r="AU20" s="37">
        <v>0</v>
      </c>
      <c r="AV20" s="37">
        <v>0</v>
      </c>
      <c r="AW20" s="37">
        <v>1.3</v>
      </c>
      <c r="AX20" s="37">
        <v>0</v>
      </c>
      <c r="AY20" s="37">
        <v>1.3</v>
      </c>
      <c r="AZ20" s="37">
        <v>0</v>
      </c>
      <c r="BA20" s="37">
        <v>1</v>
      </c>
      <c r="BB20" s="37">
        <v>3</v>
      </c>
      <c r="BC20" s="37">
        <v>6</v>
      </c>
      <c r="BD20" s="37">
        <v>1</v>
      </c>
      <c r="BE20" s="37">
        <v>9</v>
      </c>
      <c r="BF20" s="37">
        <v>6.3</v>
      </c>
      <c r="BH20" s="37">
        <v>69</v>
      </c>
      <c r="BI20" s="37" t="s">
        <v>192</v>
      </c>
      <c r="BJ20" s="37" t="s">
        <v>193</v>
      </c>
      <c r="BK20" s="37">
        <v>5</v>
      </c>
      <c r="BL20" s="37">
        <v>3</v>
      </c>
      <c r="BM20" s="37">
        <v>1</v>
      </c>
      <c r="BN20" s="37">
        <v>3</v>
      </c>
      <c r="BO20" s="37">
        <v>1</v>
      </c>
      <c r="BP20" s="37">
        <v>1</v>
      </c>
      <c r="BQ20" s="37">
        <v>3</v>
      </c>
      <c r="BR20" s="37">
        <v>1</v>
      </c>
      <c r="BS20" s="37">
        <v>1</v>
      </c>
      <c r="BT20" s="37">
        <v>2.5</v>
      </c>
      <c r="CC20" s="37" t="s">
        <v>175</v>
      </c>
      <c r="CD20" s="37">
        <v>2</v>
      </c>
      <c r="CE20" s="37">
        <v>94</v>
      </c>
      <c r="CF20" s="37">
        <v>85</v>
      </c>
      <c r="CG20" s="37">
        <v>93</v>
      </c>
      <c r="CH20" s="37">
        <v>6</v>
      </c>
      <c r="CI20" s="37">
        <v>21.7</v>
      </c>
      <c r="CJ20" s="37">
        <v>45.1</v>
      </c>
      <c r="CK20" s="37">
        <v>82.9</v>
      </c>
      <c r="CL20" s="37">
        <v>5</v>
      </c>
      <c r="CM20" s="37">
        <v>3</v>
      </c>
      <c r="CN20" s="37">
        <v>1</v>
      </c>
      <c r="CO20" s="37">
        <v>1</v>
      </c>
      <c r="CP20" s="37">
        <v>2.7</v>
      </c>
      <c r="CQ20" s="37">
        <v>1.1000000000000001</v>
      </c>
      <c r="CR20" s="37">
        <v>0</v>
      </c>
      <c r="CS20" s="37">
        <v>0</v>
      </c>
      <c r="CT20" s="37">
        <v>169.5</v>
      </c>
      <c r="CU20" s="37">
        <v>60.3</v>
      </c>
      <c r="CV20" s="37">
        <v>56.7</v>
      </c>
      <c r="CW20" s="37">
        <v>58.5</v>
      </c>
      <c r="CX20" s="37">
        <v>52.5</v>
      </c>
      <c r="CY20" s="37">
        <v>55.7</v>
      </c>
      <c r="CZ20" s="37">
        <v>89.8</v>
      </c>
      <c r="DA20" s="37">
        <v>169.6</v>
      </c>
      <c r="DB20" s="37">
        <v>60.8</v>
      </c>
      <c r="DC20" s="37">
        <v>56.4</v>
      </c>
      <c r="DD20" s="37">
        <v>58.6</v>
      </c>
      <c r="DE20" s="37">
        <v>52.4</v>
      </c>
      <c r="DF20" s="37">
        <v>55.7</v>
      </c>
      <c r="DG20" s="37">
        <v>7.4</v>
      </c>
      <c r="DH20" s="37">
        <v>0.9</v>
      </c>
      <c r="DI20" s="37">
        <v>0</v>
      </c>
      <c r="DJ20" s="37">
        <v>95.5</v>
      </c>
      <c r="DK20" s="37">
        <v>84.2</v>
      </c>
      <c r="DL20" s="37">
        <v>90.8</v>
      </c>
      <c r="DM20" s="37">
        <v>0</v>
      </c>
      <c r="DN20" s="37">
        <v>1</v>
      </c>
      <c r="DO20" s="37">
        <v>13</v>
      </c>
      <c r="DP20" s="37">
        <v>5</v>
      </c>
      <c r="DQ20" s="37" t="s">
        <v>159</v>
      </c>
      <c r="DS20" s="37">
        <v>75</v>
      </c>
      <c r="DT20" s="37">
        <v>85</v>
      </c>
      <c r="DV20" s="37" t="s">
        <v>160</v>
      </c>
      <c r="DW20" s="37" t="s">
        <v>194</v>
      </c>
      <c r="DX20" s="37">
        <v>35</v>
      </c>
      <c r="DY20" s="37">
        <v>4</v>
      </c>
      <c r="DZ20" s="37">
        <v>2</v>
      </c>
      <c r="EA20" s="37">
        <v>5</v>
      </c>
      <c r="EB20" s="37">
        <v>1</v>
      </c>
      <c r="EC20" s="37">
        <v>329126</v>
      </c>
      <c r="ED20" s="37">
        <v>11</v>
      </c>
      <c r="EE20" s="37">
        <v>10</v>
      </c>
      <c r="EF20" s="37">
        <v>4</v>
      </c>
      <c r="EG20" s="37">
        <v>7</v>
      </c>
      <c r="EH20" s="37">
        <v>7</v>
      </c>
      <c r="EI20" s="37">
        <v>6.2</v>
      </c>
      <c r="EM20" s="37">
        <v>3</v>
      </c>
      <c r="ER20" s="37">
        <v>133.19999999999999</v>
      </c>
      <c r="ES20" s="37">
        <v>2</v>
      </c>
      <c r="EU20">
        <v>1.5</v>
      </c>
      <c r="EV20">
        <v>5</v>
      </c>
      <c r="EW20">
        <v>7</v>
      </c>
      <c r="EX20">
        <v>4.7</v>
      </c>
      <c r="EY20">
        <v>3</v>
      </c>
      <c r="EZ20">
        <v>1.5</v>
      </c>
      <c r="FA20" t="s">
        <v>162</v>
      </c>
      <c r="FB20" t="s">
        <v>195</v>
      </c>
      <c r="FC20" t="s">
        <v>181</v>
      </c>
      <c r="FD20" t="s">
        <v>165</v>
      </c>
      <c r="FJ20">
        <v>73</v>
      </c>
      <c r="FK20" t="s">
        <v>196</v>
      </c>
      <c r="FL20" t="s">
        <v>197</v>
      </c>
      <c r="FM20">
        <v>1</v>
      </c>
      <c r="FO20" t="s">
        <v>198</v>
      </c>
      <c r="FQ20">
        <v>2</v>
      </c>
      <c r="FU20">
        <v>3</v>
      </c>
      <c r="FV20" t="s">
        <v>199</v>
      </c>
      <c r="FW20" t="s">
        <v>200</v>
      </c>
    </row>
    <row r="21" spans="1:183" x14ac:dyDescent="0.25">
      <c r="A21" s="37" t="s">
        <v>149</v>
      </c>
      <c r="B21" s="37" t="s">
        <v>150</v>
      </c>
      <c r="C21" s="37">
        <v>4</v>
      </c>
      <c r="D21" s="37">
        <v>7</v>
      </c>
      <c r="E21" s="37" t="s">
        <v>151</v>
      </c>
      <c r="F21" s="37" t="s">
        <v>201</v>
      </c>
      <c r="G21" s="37">
        <v>94</v>
      </c>
      <c r="H21" s="37">
        <v>11</v>
      </c>
      <c r="I21" s="37">
        <v>1</v>
      </c>
      <c r="J21" s="37" t="s">
        <v>202</v>
      </c>
      <c r="K21" s="37" t="s">
        <v>203</v>
      </c>
      <c r="L21" s="37">
        <v>41</v>
      </c>
      <c r="M21" s="37">
        <v>2</v>
      </c>
      <c r="N21" s="37">
        <v>6</v>
      </c>
      <c r="O21" s="37" t="s">
        <v>151</v>
      </c>
      <c r="P21" s="37" t="s">
        <v>191</v>
      </c>
      <c r="Q21" s="37">
        <v>4</v>
      </c>
      <c r="R21" s="37">
        <v>4</v>
      </c>
      <c r="S21" s="37">
        <v>8.25</v>
      </c>
      <c r="T21" s="37">
        <v>7</v>
      </c>
      <c r="U21" s="37">
        <v>5</v>
      </c>
      <c r="V21" s="37">
        <v>5</v>
      </c>
      <c r="W21" s="37">
        <v>5</v>
      </c>
      <c r="X21" s="37">
        <v>6</v>
      </c>
      <c r="Y21" s="37">
        <v>5</v>
      </c>
      <c r="Z21" s="37">
        <v>4</v>
      </c>
      <c r="AA21" s="37">
        <v>2</v>
      </c>
      <c r="AB21" s="37">
        <v>3</v>
      </c>
      <c r="AC21" s="37">
        <v>11</v>
      </c>
      <c r="AD21" s="37">
        <v>5</v>
      </c>
      <c r="AE21" s="37">
        <v>11</v>
      </c>
      <c r="AF21" s="37">
        <v>3</v>
      </c>
      <c r="AG21" s="37">
        <v>3</v>
      </c>
      <c r="AH21" s="37">
        <v>2</v>
      </c>
      <c r="AI21" s="37">
        <v>2</v>
      </c>
      <c r="AJ21" s="37">
        <v>6</v>
      </c>
      <c r="AK21" s="37">
        <v>4</v>
      </c>
      <c r="AL21" s="37">
        <v>3</v>
      </c>
      <c r="AM21" s="37">
        <v>10</v>
      </c>
      <c r="AN21" s="37">
        <v>5</v>
      </c>
      <c r="AO21" s="37">
        <v>2</v>
      </c>
      <c r="AP21" s="37">
        <v>7</v>
      </c>
      <c r="AQ21" s="37">
        <v>5</v>
      </c>
      <c r="AR21" s="37">
        <v>9</v>
      </c>
      <c r="AS21" s="37">
        <v>5.0999999999999996</v>
      </c>
      <c r="AT21" s="37">
        <v>8.1999999999999993</v>
      </c>
      <c r="AU21" s="37">
        <v>2.2000000000000002</v>
      </c>
      <c r="AV21" s="37">
        <v>3.1</v>
      </c>
      <c r="AW21" s="37">
        <v>3.1</v>
      </c>
      <c r="AX21" s="37">
        <v>1.3</v>
      </c>
      <c r="AY21" s="37">
        <v>1.2</v>
      </c>
      <c r="AZ21" s="37">
        <v>9.8000000000000007</v>
      </c>
      <c r="BA21" s="37">
        <v>5</v>
      </c>
      <c r="BB21" s="37">
        <v>3</v>
      </c>
      <c r="BC21" s="37">
        <v>11</v>
      </c>
      <c r="BD21" s="37">
        <v>6</v>
      </c>
      <c r="BE21" s="37">
        <v>14</v>
      </c>
      <c r="BF21" s="37">
        <v>11.3</v>
      </c>
      <c r="BG21" s="37">
        <v>2</v>
      </c>
      <c r="BH21" s="37">
        <v>69.5</v>
      </c>
      <c r="BI21" s="37" t="s">
        <v>204</v>
      </c>
      <c r="BJ21" s="37" t="s">
        <v>205</v>
      </c>
      <c r="BK21" s="37">
        <v>4</v>
      </c>
      <c r="BL21" s="37">
        <v>3</v>
      </c>
      <c r="BM21" s="37">
        <v>5</v>
      </c>
      <c r="BN21" s="37">
        <v>10</v>
      </c>
      <c r="BO21" s="37">
        <v>7</v>
      </c>
      <c r="BP21" s="37">
        <v>6</v>
      </c>
      <c r="BQ21" s="37">
        <v>4</v>
      </c>
      <c r="BR21" s="37">
        <v>7</v>
      </c>
      <c r="BS21" s="37">
        <v>8</v>
      </c>
      <c r="BT21" s="37">
        <v>6</v>
      </c>
      <c r="CC21" s="37" t="s">
        <v>206</v>
      </c>
      <c r="CD21" s="37">
        <v>2</v>
      </c>
      <c r="CE21" s="37">
        <v>96</v>
      </c>
      <c r="CF21" s="37">
        <v>81</v>
      </c>
      <c r="CG21" s="37">
        <v>83</v>
      </c>
      <c r="CH21" s="37">
        <v>3</v>
      </c>
      <c r="CI21" s="37">
        <v>21.8</v>
      </c>
      <c r="CJ21" s="37">
        <v>44.9</v>
      </c>
      <c r="CK21" s="37">
        <v>83.2</v>
      </c>
      <c r="CL21" s="37">
        <v>3</v>
      </c>
      <c r="CM21" s="37">
        <v>3</v>
      </c>
      <c r="CN21" s="37">
        <v>3</v>
      </c>
      <c r="CO21" s="37">
        <v>3</v>
      </c>
      <c r="CP21" s="37">
        <v>2.1</v>
      </c>
      <c r="CQ21" s="37">
        <v>1.6</v>
      </c>
      <c r="CR21" s="37">
        <v>0.6</v>
      </c>
      <c r="CS21" s="37">
        <v>2.5</v>
      </c>
      <c r="CT21" s="37">
        <v>169</v>
      </c>
      <c r="CU21" s="37">
        <v>60.2</v>
      </c>
      <c r="CV21" s="37">
        <v>57.2</v>
      </c>
      <c r="CW21" s="37">
        <v>58.7</v>
      </c>
      <c r="CX21" s="37">
        <v>51.6</v>
      </c>
      <c r="CY21" s="37">
        <v>55.4</v>
      </c>
      <c r="CZ21" s="37">
        <v>87.9</v>
      </c>
      <c r="DA21" s="37">
        <v>169.4</v>
      </c>
      <c r="DB21" s="37">
        <v>60.6</v>
      </c>
      <c r="DC21" s="37">
        <v>57.1</v>
      </c>
      <c r="DD21" s="37">
        <v>58.9</v>
      </c>
      <c r="DE21" s="37">
        <v>51.7</v>
      </c>
      <c r="DF21" s="37">
        <v>55.5</v>
      </c>
      <c r="DG21" s="37">
        <v>7.4</v>
      </c>
      <c r="DH21" s="37">
        <v>6.3</v>
      </c>
      <c r="DI21" s="37">
        <v>1.4</v>
      </c>
      <c r="DJ21" s="37">
        <v>95.5</v>
      </c>
      <c r="DK21" s="37">
        <v>83.7</v>
      </c>
      <c r="DL21" s="37">
        <v>90.6</v>
      </c>
      <c r="DM21" s="37">
        <v>3.5</v>
      </c>
      <c r="DN21" s="37">
        <v>5</v>
      </c>
      <c r="DO21" s="37">
        <v>12</v>
      </c>
      <c r="DP21" s="37">
        <v>5</v>
      </c>
      <c r="DQ21" s="37" t="s">
        <v>173</v>
      </c>
      <c r="DS21" s="37">
        <v>81</v>
      </c>
      <c r="DT21" s="37">
        <v>81</v>
      </c>
      <c r="DU21" s="37">
        <v>2</v>
      </c>
      <c r="DV21" s="37" t="s">
        <v>160</v>
      </c>
      <c r="DW21" s="37" t="s">
        <v>194</v>
      </c>
      <c r="DX21" s="37">
        <v>41</v>
      </c>
      <c r="DY21" s="37">
        <v>10</v>
      </c>
      <c r="DZ21" s="37">
        <v>5</v>
      </c>
      <c r="EA21" s="37">
        <v>5</v>
      </c>
      <c r="EB21" s="37">
        <v>7</v>
      </c>
      <c r="EC21" s="37">
        <v>329127</v>
      </c>
      <c r="ED21" s="37">
        <v>11</v>
      </c>
      <c r="EE21" s="37">
        <v>10</v>
      </c>
      <c r="EF21" s="37">
        <v>4</v>
      </c>
      <c r="EG21" s="37">
        <v>7</v>
      </c>
      <c r="EH21" s="37">
        <v>7</v>
      </c>
      <c r="EI21" s="37">
        <v>6.7</v>
      </c>
      <c r="EM21" s="37">
        <v>11</v>
      </c>
      <c r="ER21" s="37">
        <v>131</v>
      </c>
      <c r="ES21" s="37">
        <v>2</v>
      </c>
      <c r="EU21">
        <v>14</v>
      </c>
      <c r="EV21">
        <v>30</v>
      </c>
      <c r="EW21">
        <v>1</v>
      </c>
      <c r="EX21">
        <v>0</v>
      </c>
      <c r="EY21">
        <v>1</v>
      </c>
      <c r="EZ21">
        <v>0</v>
      </c>
      <c r="FA21" t="s">
        <v>162</v>
      </c>
      <c r="FB21" t="s">
        <v>163</v>
      </c>
      <c r="FC21" t="s">
        <v>164</v>
      </c>
      <c r="FD21" t="s">
        <v>207</v>
      </c>
      <c r="FE21" t="s">
        <v>208</v>
      </c>
      <c r="FF21" t="s">
        <v>209</v>
      </c>
      <c r="FG21" t="s">
        <v>165</v>
      </c>
      <c r="FJ21">
        <v>123</v>
      </c>
      <c r="FK21" t="s">
        <v>210</v>
      </c>
      <c r="FL21" t="s">
        <v>211</v>
      </c>
      <c r="FM21">
        <v>1</v>
      </c>
      <c r="FO21" t="s">
        <v>168</v>
      </c>
      <c r="FR21">
        <v>3</v>
      </c>
      <c r="FU21">
        <v>6</v>
      </c>
      <c r="FV21" t="s">
        <v>199</v>
      </c>
      <c r="FW21" t="s">
        <v>212</v>
      </c>
    </row>
    <row r="22" spans="1:183" x14ac:dyDescent="0.25">
      <c r="A22" s="37" t="s">
        <v>149</v>
      </c>
      <c r="B22" s="37" t="s">
        <v>150</v>
      </c>
      <c r="C22" s="37">
        <v>5</v>
      </c>
      <c r="D22" s="37">
        <v>5</v>
      </c>
      <c r="E22" s="37" t="s">
        <v>155</v>
      </c>
      <c r="F22" s="37" t="s">
        <v>213</v>
      </c>
      <c r="G22" s="37">
        <v>108</v>
      </c>
      <c r="H22" s="37">
        <v>12</v>
      </c>
      <c r="I22" s="37">
        <v>1</v>
      </c>
      <c r="J22" s="37" t="s">
        <v>214</v>
      </c>
      <c r="K22" s="37" t="s">
        <v>215</v>
      </c>
      <c r="L22" s="37">
        <v>26</v>
      </c>
      <c r="M22" s="37">
        <v>1</v>
      </c>
      <c r="N22" s="37">
        <v>6</v>
      </c>
      <c r="O22" s="37" t="s">
        <v>155</v>
      </c>
      <c r="P22" s="37" t="s">
        <v>156</v>
      </c>
      <c r="Q22" s="37">
        <v>3</v>
      </c>
      <c r="R22" s="37">
        <v>2</v>
      </c>
      <c r="S22" s="37">
        <v>17.75</v>
      </c>
      <c r="T22" s="37">
        <v>2.5</v>
      </c>
      <c r="U22" s="37">
        <v>2</v>
      </c>
      <c r="V22" s="37">
        <v>2</v>
      </c>
      <c r="W22" s="37">
        <v>2</v>
      </c>
      <c r="X22" s="37">
        <v>2</v>
      </c>
      <c r="Y22" s="37">
        <v>2</v>
      </c>
      <c r="Z22" s="37">
        <v>4</v>
      </c>
      <c r="AA22" s="37">
        <v>1</v>
      </c>
      <c r="AB22" s="37">
        <v>1</v>
      </c>
      <c r="AC22" s="37">
        <v>5</v>
      </c>
      <c r="AD22" s="37">
        <v>2</v>
      </c>
      <c r="AE22" s="37">
        <v>6</v>
      </c>
      <c r="AF22" s="37">
        <v>2</v>
      </c>
      <c r="AG22" s="37">
        <v>3</v>
      </c>
      <c r="AH22" s="37">
        <v>1</v>
      </c>
      <c r="AI22" s="37">
        <v>1</v>
      </c>
      <c r="AJ22" s="37">
        <v>3</v>
      </c>
      <c r="AK22" s="37">
        <v>2</v>
      </c>
      <c r="AL22" s="37">
        <v>1</v>
      </c>
      <c r="AM22" s="37">
        <v>6</v>
      </c>
      <c r="AN22" s="37">
        <v>2</v>
      </c>
      <c r="AO22" s="37">
        <v>1</v>
      </c>
      <c r="AP22" s="37">
        <v>3</v>
      </c>
      <c r="AQ22" s="37">
        <v>1</v>
      </c>
      <c r="AR22" s="37">
        <v>5</v>
      </c>
      <c r="AS22" s="37">
        <v>0</v>
      </c>
      <c r="AT22" s="37">
        <v>8.3000000000000007</v>
      </c>
      <c r="AU22" s="37">
        <v>1.1000000000000001</v>
      </c>
      <c r="AV22" s="37">
        <v>0</v>
      </c>
      <c r="AW22" s="37">
        <v>0.6</v>
      </c>
      <c r="AX22" s="37">
        <v>0</v>
      </c>
      <c r="AY22" s="37">
        <v>6.4</v>
      </c>
      <c r="AZ22" s="37">
        <v>2.6</v>
      </c>
      <c r="BA22" s="37">
        <v>2</v>
      </c>
      <c r="BB22" s="37">
        <v>2</v>
      </c>
      <c r="BC22" s="37">
        <v>6</v>
      </c>
      <c r="BD22" s="37">
        <v>2</v>
      </c>
      <c r="BE22" s="37">
        <v>8</v>
      </c>
      <c r="BF22" s="37">
        <v>10.5</v>
      </c>
      <c r="BG22" s="37">
        <v>1</v>
      </c>
      <c r="BH22" s="37">
        <v>68.8</v>
      </c>
      <c r="BI22" s="37" t="s">
        <v>192</v>
      </c>
      <c r="BJ22" s="37" t="s">
        <v>174</v>
      </c>
      <c r="BK22" s="37">
        <v>4</v>
      </c>
      <c r="BL22" s="37">
        <v>1</v>
      </c>
      <c r="BM22" s="37">
        <v>2</v>
      </c>
      <c r="BN22" s="37">
        <v>5</v>
      </c>
      <c r="BO22" s="37">
        <v>4</v>
      </c>
      <c r="BP22" s="37">
        <v>2</v>
      </c>
      <c r="BQ22" s="37">
        <v>4</v>
      </c>
      <c r="BR22" s="37">
        <v>4</v>
      </c>
      <c r="BS22" s="37">
        <v>5</v>
      </c>
      <c r="BT22" s="37">
        <v>3</v>
      </c>
      <c r="CC22" s="37" t="s">
        <v>206</v>
      </c>
      <c r="CD22" s="37">
        <v>2</v>
      </c>
      <c r="CE22" s="37">
        <v>94</v>
      </c>
      <c r="CF22" s="37">
        <v>86</v>
      </c>
      <c r="CG22" s="37">
        <v>98</v>
      </c>
      <c r="CH22" s="37">
        <v>5</v>
      </c>
      <c r="CI22" s="37">
        <v>22.3</v>
      </c>
      <c r="CJ22" s="37">
        <v>44.6</v>
      </c>
      <c r="CK22" s="37">
        <v>57.1</v>
      </c>
      <c r="CL22" s="37">
        <v>2</v>
      </c>
      <c r="CM22" s="37">
        <v>2</v>
      </c>
      <c r="CN22" s="37">
        <v>1</v>
      </c>
      <c r="CO22" s="37">
        <v>1</v>
      </c>
      <c r="CP22" s="37">
        <v>3</v>
      </c>
      <c r="CQ22" s="37">
        <v>2</v>
      </c>
      <c r="CR22" s="37">
        <v>0</v>
      </c>
      <c r="CS22" s="37">
        <v>0</v>
      </c>
      <c r="CT22" s="37">
        <v>171.5</v>
      </c>
      <c r="CU22" s="37">
        <v>58.7</v>
      </c>
      <c r="CV22" s="37">
        <v>59.4</v>
      </c>
      <c r="CW22" s="37">
        <v>59</v>
      </c>
      <c r="CX22" s="37">
        <v>53.4</v>
      </c>
      <c r="CY22" s="37">
        <v>57.8</v>
      </c>
      <c r="CZ22" s="37">
        <v>90.6</v>
      </c>
      <c r="DA22" s="37">
        <v>171.2</v>
      </c>
      <c r="DB22" s="37">
        <v>59.2</v>
      </c>
      <c r="DC22" s="37">
        <v>59.2</v>
      </c>
      <c r="DD22" s="37">
        <v>59.2</v>
      </c>
      <c r="DE22" s="37">
        <v>52.8</v>
      </c>
      <c r="DF22" s="37">
        <v>57.8</v>
      </c>
      <c r="DG22" s="37">
        <v>4.0999999999999996</v>
      </c>
      <c r="DH22" s="37">
        <v>0</v>
      </c>
      <c r="DI22" s="37">
        <v>1.6</v>
      </c>
      <c r="DJ22" s="37">
        <v>96.5</v>
      </c>
      <c r="DK22" s="37">
        <v>84.1</v>
      </c>
      <c r="DL22" s="37">
        <v>91.9</v>
      </c>
      <c r="DM22" s="37">
        <v>3.7</v>
      </c>
      <c r="DN22" s="37">
        <v>3</v>
      </c>
      <c r="DO22" s="37">
        <v>28</v>
      </c>
      <c r="DP22" s="37">
        <v>3</v>
      </c>
      <c r="DQ22" s="37" t="s">
        <v>216</v>
      </c>
      <c r="DS22" s="37">
        <v>86</v>
      </c>
      <c r="DT22" s="37">
        <v>86</v>
      </c>
      <c r="DU22" s="37">
        <v>2</v>
      </c>
      <c r="DV22" s="37" t="s">
        <v>217</v>
      </c>
      <c r="DW22" s="37" t="s">
        <v>218</v>
      </c>
      <c r="DX22" s="37">
        <v>26</v>
      </c>
      <c r="DY22" s="37">
        <v>1</v>
      </c>
      <c r="DZ22" s="37">
        <v>12</v>
      </c>
      <c r="EA22" s="37">
        <v>2</v>
      </c>
      <c r="EB22" s="37">
        <v>3</v>
      </c>
      <c r="EC22" s="37">
        <v>329128</v>
      </c>
      <c r="ED22" s="37">
        <v>12</v>
      </c>
      <c r="EE22" s="37">
        <v>10</v>
      </c>
      <c r="EF22" s="37">
        <v>1</v>
      </c>
      <c r="EG22" s="37">
        <v>1</v>
      </c>
      <c r="EH22" s="37">
        <v>1</v>
      </c>
      <c r="EI22" s="37">
        <v>31.2</v>
      </c>
      <c r="EM22" s="37">
        <v>50</v>
      </c>
      <c r="ER22" s="37">
        <v>152.80000000000001</v>
      </c>
      <c r="ES22" s="37">
        <v>2</v>
      </c>
      <c r="EU22">
        <v>1.5</v>
      </c>
      <c r="EV22">
        <v>5</v>
      </c>
      <c r="EW22">
        <v>1</v>
      </c>
      <c r="EX22">
        <v>0</v>
      </c>
      <c r="EY22">
        <v>1</v>
      </c>
      <c r="EZ22">
        <v>0</v>
      </c>
      <c r="FA22" t="s">
        <v>178</v>
      </c>
      <c r="FB22" t="s">
        <v>179</v>
      </c>
      <c r="FC22" t="s">
        <v>219</v>
      </c>
      <c r="FD22" t="s">
        <v>207</v>
      </c>
      <c r="FE22" t="s">
        <v>165</v>
      </c>
      <c r="FJ22">
        <v>86</v>
      </c>
      <c r="FK22" t="s">
        <v>220</v>
      </c>
      <c r="FL22" t="s">
        <v>221</v>
      </c>
      <c r="FM22">
        <v>1</v>
      </c>
      <c r="FO22" t="s">
        <v>185</v>
      </c>
      <c r="FP22">
        <v>1</v>
      </c>
      <c r="FU22">
        <v>8</v>
      </c>
      <c r="FV22" t="s">
        <v>222</v>
      </c>
      <c r="FW22" t="s">
        <v>212</v>
      </c>
    </row>
    <row r="23" spans="1:183" x14ac:dyDescent="0.25">
      <c r="A23" s="37" t="s">
        <v>149</v>
      </c>
      <c r="B23" s="37" t="s">
        <v>150</v>
      </c>
      <c r="C23" s="37">
        <v>6</v>
      </c>
      <c r="D23" s="37">
        <v>8</v>
      </c>
      <c r="E23" s="37" t="s">
        <v>155</v>
      </c>
      <c r="F23" s="37" t="s">
        <v>223</v>
      </c>
      <c r="G23" s="37">
        <v>106</v>
      </c>
      <c r="H23" s="37">
        <v>14</v>
      </c>
      <c r="I23" s="37">
        <v>1</v>
      </c>
      <c r="J23" s="37" t="s">
        <v>224</v>
      </c>
      <c r="K23" s="37" t="s">
        <v>225</v>
      </c>
      <c r="L23" s="37">
        <v>34</v>
      </c>
      <c r="M23" s="37">
        <v>1</v>
      </c>
      <c r="N23" s="37">
        <v>8.5</v>
      </c>
      <c r="O23" s="37" t="s">
        <v>155</v>
      </c>
      <c r="P23" s="37" t="s">
        <v>156</v>
      </c>
      <c r="Q23" s="37">
        <v>3</v>
      </c>
      <c r="R23" s="37">
        <v>2</v>
      </c>
      <c r="S23" s="37">
        <v>0</v>
      </c>
      <c r="T23" s="37">
        <v>20</v>
      </c>
      <c r="U23" s="37">
        <v>9</v>
      </c>
      <c r="V23" s="37">
        <v>9</v>
      </c>
      <c r="W23" s="37">
        <v>9</v>
      </c>
      <c r="X23" s="37">
        <v>10</v>
      </c>
      <c r="Y23" s="37">
        <v>8</v>
      </c>
      <c r="Z23" s="37">
        <v>6</v>
      </c>
      <c r="AA23" s="37">
        <v>7</v>
      </c>
      <c r="AB23" s="37">
        <v>6</v>
      </c>
      <c r="AC23" s="37">
        <v>11</v>
      </c>
      <c r="AD23" s="37">
        <v>9</v>
      </c>
      <c r="AE23" s="37">
        <v>9</v>
      </c>
      <c r="AF23" s="37">
        <v>5</v>
      </c>
      <c r="AG23" s="37">
        <v>4</v>
      </c>
      <c r="AH23" s="37">
        <v>4</v>
      </c>
      <c r="AI23" s="37">
        <v>4</v>
      </c>
      <c r="AJ23" s="37">
        <v>6</v>
      </c>
      <c r="AK23" s="37">
        <v>6</v>
      </c>
      <c r="AL23" s="37">
        <v>6</v>
      </c>
      <c r="AM23" s="37">
        <v>10</v>
      </c>
      <c r="AN23" s="37">
        <v>6</v>
      </c>
      <c r="AO23" s="37">
        <v>7</v>
      </c>
      <c r="AP23" s="37">
        <v>11</v>
      </c>
      <c r="AQ23" s="37">
        <v>10</v>
      </c>
      <c r="AR23" s="37">
        <v>9</v>
      </c>
      <c r="AS23" s="37">
        <v>8.3000000000000007</v>
      </c>
      <c r="AT23" s="37">
        <v>10.5</v>
      </c>
      <c r="AU23" s="37">
        <v>4.7</v>
      </c>
      <c r="AV23" s="37">
        <v>3.6</v>
      </c>
      <c r="AW23" s="37">
        <v>7.1</v>
      </c>
      <c r="AX23" s="37">
        <v>4.7</v>
      </c>
      <c r="AY23" s="37">
        <v>2.7</v>
      </c>
      <c r="AZ23" s="37">
        <v>27</v>
      </c>
      <c r="BA23" s="37">
        <v>9</v>
      </c>
      <c r="BB23" s="37">
        <v>8</v>
      </c>
      <c r="BC23" s="37">
        <v>9</v>
      </c>
      <c r="BD23" s="37">
        <v>9</v>
      </c>
      <c r="BE23" s="37">
        <v>17</v>
      </c>
      <c r="BF23" s="37">
        <v>-13.3</v>
      </c>
      <c r="BH23" s="37">
        <v>66.8</v>
      </c>
      <c r="BI23" s="37" t="s">
        <v>159</v>
      </c>
      <c r="BJ23" s="37" t="s">
        <v>226</v>
      </c>
      <c r="BK23" s="37">
        <v>6</v>
      </c>
      <c r="BL23" s="37">
        <v>6</v>
      </c>
      <c r="BM23" s="37">
        <v>1</v>
      </c>
      <c r="BN23" s="37">
        <v>10</v>
      </c>
      <c r="BO23" s="37">
        <v>11</v>
      </c>
      <c r="BP23" s="37">
        <v>10</v>
      </c>
      <c r="BQ23" s="37">
        <v>8</v>
      </c>
      <c r="BR23" s="37">
        <v>10</v>
      </c>
      <c r="BS23" s="37">
        <v>11</v>
      </c>
      <c r="BT23" s="37">
        <v>5</v>
      </c>
      <c r="CC23" s="37" t="s">
        <v>206</v>
      </c>
      <c r="CD23" s="37">
        <v>2</v>
      </c>
      <c r="CE23" s="37">
        <v>90</v>
      </c>
      <c r="CF23" s="37">
        <v>76</v>
      </c>
      <c r="CG23" s="37">
        <v>88</v>
      </c>
      <c r="CH23" s="37">
        <v>10</v>
      </c>
      <c r="CI23" s="37">
        <v>48.5</v>
      </c>
      <c r="CJ23" s="37">
        <v>73.2</v>
      </c>
      <c r="CK23" s="37">
        <v>97.8</v>
      </c>
      <c r="CL23" s="37">
        <v>4</v>
      </c>
      <c r="CM23" s="37">
        <v>3</v>
      </c>
      <c r="CN23" s="37">
        <v>1</v>
      </c>
      <c r="CO23" s="37">
        <v>1</v>
      </c>
      <c r="CP23" s="37">
        <v>1.1000000000000001</v>
      </c>
      <c r="CQ23" s="37">
        <v>0.15</v>
      </c>
      <c r="CR23" s="37">
        <v>0</v>
      </c>
      <c r="CS23" s="37">
        <v>0</v>
      </c>
      <c r="CT23" s="37">
        <v>161.5</v>
      </c>
      <c r="CU23" s="37">
        <v>54.3</v>
      </c>
      <c r="CV23" s="37">
        <v>53.6</v>
      </c>
      <c r="CW23" s="37">
        <v>53.9</v>
      </c>
      <c r="CX23" s="37">
        <v>53.7</v>
      </c>
      <c r="CY23" s="37">
        <v>54</v>
      </c>
      <c r="CZ23" s="37">
        <v>99.6</v>
      </c>
      <c r="DA23" s="37">
        <v>161.5</v>
      </c>
      <c r="DB23" s="37">
        <v>54.4</v>
      </c>
      <c r="DC23" s="37">
        <v>53.4</v>
      </c>
      <c r="DD23" s="37">
        <v>53.9</v>
      </c>
      <c r="DE23" s="37">
        <v>53.7</v>
      </c>
      <c r="DF23" s="37">
        <v>54</v>
      </c>
      <c r="DG23" s="37">
        <v>5.0999999999999996</v>
      </c>
      <c r="DH23" s="37">
        <v>4</v>
      </c>
      <c r="DI23" s="37">
        <v>0</v>
      </c>
      <c r="DJ23" s="37">
        <v>89.8</v>
      </c>
      <c r="DK23" s="37">
        <v>87.6</v>
      </c>
      <c r="DL23" s="37">
        <v>89.5</v>
      </c>
      <c r="DM23" s="37">
        <v>7.4</v>
      </c>
      <c r="DN23" s="37">
        <v>9</v>
      </c>
      <c r="DO23" s="37">
        <v>7</v>
      </c>
      <c r="DP23" s="37">
        <v>7</v>
      </c>
      <c r="DQ23" s="37" t="s">
        <v>159</v>
      </c>
      <c r="DS23" s="37">
        <v>76</v>
      </c>
      <c r="DT23" s="37">
        <v>76</v>
      </c>
      <c r="DU23" s="37">
        <v>-1</v>
      </c>
      <c r="DV23" s="37" t="s">
        <v>217</v>
      </c>
      <c r="DW23" s="37" t="s">
        <v>227</v>
      </c>
      <c r="DX23" s="37">
        <v>34</v>
      </c>
      <c r="DY23" s="37">
        <v>6</v>
      </c>
      <c r="DZ23" s="37">
        <v>14</v>
      </c>
      <c r="EA23" s="37">
        <v>1</v>
      </c>
      <c r="EB23" s="37">
        <v>9</v>
      </c>
      <c r="EC23" s="37">
        <v>329129</v>
      </c>
      <c r="ED23" s="37">
        <v>14</v>
      </c>
      <c r="EE23" s="37">
        <v>20</v>
      </c>
      <c r="EF23" s="37">
        <v>2</v>
      </c>
      <c r="EG23" s="37">
        <v>1</v>
      </c>
      <c r="EH23" s="37">
        <v>1</v>
      </c>
      <c r="EI23" s="37">
        <v>21.2</v>
      </c>
      <c r="EM23" s="37">
        <v>50</v>
      </c>
      <c r="ER23" s="37">
        <v>146</v>
      </c>
      <c r="ES23" s="37">
        <v>2</v>
      </c>
      <c r="EU23">
        <v>5.3</v>
      </c>
      <c r="EV23">
        <v>12.6</v>
      </c>
      <c r="EW23">
        <v>6</v>
      </c>
      <c r="EX23">
        <v>3.7</v>
      </c>
      <c r="EY23">
        <v>11</v>
      </c>
      <c r="EZ23">
        <v>5.7</v>
      </c>
      <c r="FA23" t="s">
        <v>178</v>
      </c>
      <c r="FB23" t="s">
        <v>179</v>
      </c>
      <c r="FC23" t="s">
        <v>181</v>
      </c>
      <c r="FD23" t="s">
        <v>165</v>
      </c>
      <c r="FJ23">
        <v>67</v>
      </c>
      <c r="FK23" t="s">
        <v>228</v>
      </c>
      <c r="FL23" t="s">
        <v>229</v>
      </c>
      <c r="FM23">
        <v>1</v>
      </c>
      <c r="FO23" t="s">
        <v>198</v>
      </c>
      <c r="FQ23">
        <v>2</v>
      </c>
      <c r="FU23">
        <v>8</v>
      </c>
      <c r="FV23" t="s">
        <v>230</v>
      </c>
      <c r="FW23" t="s">
        <v>212</v>
      </c>
    </row>
    <row r="24" spans="1:183" x14ac:dyDescent="0.25">
      <c r="A24" s="37" t="s">
        <v>149</v>
      </c>
      <c r="B24" s="37" t="s">
        <v>150</v>
      </c>
      <c r="C24" s="37">
        <v>7</v>
      </c>
      <c r="D24" s="37">
        <v>8.5</v>
      </c>
      <c r="E24" s="37" t="s">
        <v>151</v>
      </c>
      <c r="F24" s="37" t="s">
        <v>231</v>
      </c>
      <c r="G24" s="37">
        <v>101</v>
      </c>
      <c r="H24" s="37">
        <v>9</v>
      </c>
      <c r="I24" s="37">
        <v>1</v>
      </c>
      <c r="J24" s="37" t="s">
        <v>232</v>
      </c>
      <c r="K24" s="37" t="s">
        <v>233</v>
      </c>
      <c r="L24" s="37">
        <v>28</v>
      </c>
      <c r="M24" s="37">
        <v>1</v>
      </c>
      <c r="N24" s="37">
        <v>8.5</v>
      </c>
      <c r="O24" s="37" t="s">
        <v>151</v>
      </c>
      <c r="P24" s="37" t="s">
        <v>191</v>
      </c>
      <c r="Q24" s="37">
        <v>2</v>
      </c>
      <c r="R24" s="37">
        <v>1</v>
      </c>
      <c r="S24" s="37">
        <v>6</v>
      </c>
      <c r="T24" s="37">
        <v>9</v>
      </c>
      <c r="U24" s="37">
        <v>6</v>
      </c>
      <c r="V24" s="37">
        <v>6</v>
      </c>
      <c r="W24" s="37">
        <v>6</v>
      </c>
      <c r="X24" s="37">
        <v>6</v>
      </c>
      <c r="Y24" s="37">
        <v>8</v>
      </c>
      <c r="Z24" s="37">
        <v>2</v>
      </c>
      <c r="AA24" s="37">
        <v>8</v>
      </c>
      <c r="AB24" s="37">
        <v>8</v>
      </c>
      <c r="AC24" s="37">
        <v>6</v>
      </c>
      <c r="AD24" s="37">
        <v>5</v>
      </c>
      <c r="AE24" s="37">
        <v>4</v>
      </c>
      <c r="AF24" s="37">
        <v>6</v>
      </c>
      <c r="AG24" s="37">
        <v>1</v>
      </c>
      <c r="AH24" s="37">
        <v>5</v>
      </c>
      <c r="AI24" s="37">
        <v>6</v>
      </c>
      <c r="AJ24" s="37">
        <v>4</v>
      </c>
      <c r="AK24" s="37">
        <v>5</v>
      </c>
      <c r="AL24" s="37">
        <v>4</v>
      </c>
      <c r="AM24" s="37">
        <v>5</v>
      </c>
      <c r="AN24" s="37">
        <v>6</v>
      </c>
      <c r="AO24" s="37">
        <v>8</v>
      </c>
      <c r="AP24" s="37">
        <v>8</v>
      </c>
      <c r="AQ24" s="37">
        <v>6</v>
      </c>
      <c r="AR24" s="37">
        <v>3</v>
      </c>
      <c r="AS24" s="37">
        <v>6.2</v>
      </c>
      <c r="AT24" s="37">
        <v>3.4</v>
      </c>
      <c r="AU24" s="37">
        <v>4.2</v>
      </c>
      <c r="AV24" s="37">
        <v>6.8</v>
      </c>
      <c r="AW24" s="37">
        <v>5.5</v>
      </c>
      <c r="AX24" s="37">
        <v>3.5</v>
      </c>
      <c r="AY24" s="37">
        <v>1.2</v>
      </c>
      <c r="AZ24" s="37">
        <v>27.6</v>
      </c>
      <c r="BA24" s="37">
        <v>8</v>
      </c>
      <c r="BB24" s="37">
        <v>8</v>
      </c>
      <c r="BC24" s="37">
        <v>3</v>
      </c>
      <c r="BD24" s="37">
        <v>6</v>
      </c>
      <c r="BE24" s="37">
        <v>11</v>
      </c>
      <c r="BF24" s="37">
        <v>-4.2</v>
      </c>
      <c r="BH24" s="37">
        <v>67.7</v>
      </c>
      <c r="BI24" s="37" t="s">
        <v>173</v>
      </c>
      <c r="BJ24" s="37" t="s">
        <v>174</v>
      </c>
      <c r="BK24" s="37">
        <v>2</v>
      </c>
      <c r="BL24" s="37">
        <v>8</v>
      </c>
      <c r="BM24" s="37">
        <v>4</v>
      </c>
      <c r="BN24" s="37">
        <v>7</v>
      </c>
      <c r="BO24" s="37">
        <v>7</v>
      </c>
      <c r="BP24" s="37">
        <v>7</v>
      </c>
      <c r="BQ24" s="37">
        <v>4</v>
      </c>
      <c r="BR24" s="37">
        <v>8</v>
      </c>
      <c r="BS24" s="37">
        <v>7</v>
      </c>
      <c r="BT24" s="37">
        <v>3.5</v>
      </c>
      <c r="CC24" s="37" t="s">
        <v>175</v>
      </c>
      <c r="CD24" s="37">
        <v>2</v>
      </c>
      <c r="CE24" s="37">
        <v>95</v>
      </c>
      <c r="CF24" s="37">
        <v>80</v>
      </c>
      <c r="CG24" s="37">
        <v>91</v>
      </c>
      <c r="CH24" s="37">
        <v>6</v>
      </c>
      <c r="CI24" s="37">
        <v>46.5</v>
      </c>
      <c r="CJ24" s="37">
        <v>71.900000000000006</v>
      </c>
      <c r="CK24" s="37">
        <v>103.8</v>
      </c>
      <c r="CL24" s="37">
        <v>4</v>
      </c>
      <c r="CM24" s="37">
        <v>3</v>
      </c>
      <c r="CN24" s="37">
        <v>1</v>
      </c>
      <c r="CO24" s="37">
        <v>1</v>
      </c>
      <c r="CP24" s="37">
        <v>2.5</v>
      </c>
      <c r="CQ24" s="37">
        <v>1.1000000000000001</v>
      </c>
      <c r="CR24" s="37">
        <v>0</v>
      </c>
      <c r="CS24" s="37">
        <v>0</v>
      </c>
      <c r="CT24" s="37">
        <v>160.4</v>
      </c>
      <c r="CU24" s="37">
        <v>56.3</v>
      </c>
      <c r="CV24" s="37">
        <v>52.2</v>
      </c>
      <c r="CW24" s="37">
        <v>54.3</v>
      </c>
      <c r="CX24" s="37">
        <v>51.9</v>
      </c>
      <c r="CY24" s="37">
        <v>54.1</v>
      </c>
      <c r="CZ24" s="37">
        <v>95.6</v>
      </c>
      <c r="DA24" s="37">
        <v>160.5</v>
      </c>
      <c r="DB24" s="37">
        <v>56.8</v>
      </c>
      <c r="DC24" s="37">
        <v>52</v>
      </c>
      <c r="DD24" s="37">
        <v>54.4</v>
      </c>
      <c r="DE24" s="37">
        <v>51.7</v>
      </c>
      <c r="DF24" s="37">
        <v>54.1</v>
      </c>
      <c r="DG24" s="37">
        <v>1.7</v>
      </c>
      <c r="DH24" s="37">
        <v>5.0999999999999996</v>
      </c>
      <c r="DI24" s="37">
        <v>3</v>
      </c>
      <c r="DJ24" s="37">
        <v>89.7</v>
      </c>
      <c r="DK24" s="37">
        <v>86.8</v>
      </c>
      <c r="DL24" s="37">
        <v>89.2</v>
      </c>
      <c r="DM24" s="37">
        <v>4.9000000000000004</v>
      </c>
      <c r="DN24" s="37">
        <v>9</v>
      </c>
      <c r="DO24" s="37">
        <v>9</v>
      </c>
      <c r="DP24" s="37">
        <v>5</v>
      </c>
      <c r="DQ24" s="37" t="s">
        <v>159</v>
      </c>
      <c r="DS24" s="37">
        <v>80</v>
      </c>
      <c r="DT24" s="37">
        <v>80</v>
      </c>
      <c r="DU24" s="37">
        <v>-2</v>
      </c>
      <c r="DV24" s="37" t="s">
        <v>234</v>
      </c>
      <c r="DW24" s="37" t="s">
        <v>235</v>
      </c>
      <c r="DX24" s="37">
        <v>28</v>
      </c>
      <c r="DY24" s="37">
        <v>4</v>
      </c>
      <c r="DZ24" s="37">
        <v>4</v>
      </c>
      <c r="EA24" s="37">
        <v>3</v>
      </c>
      <c r="EB24" s="37">
        <v>8</v>
      </c>
      <c r="EC24" s="37">
        <v>329130</v>
      </c>
      <c r="ED24" s="37">
        <v>9</v>
      </c>
      <c r="EE24" s="37">
        <v>10</v>
      </c>
      <c r="EF24" s="37">
        <v>4</v>
      </c>
      <c r="EG24" s="37">
        <v>4</v>
      </c>
      <c r="EH24" s="37">
        <v>4</v>
      </c>
      <c r="EI24" s="37">
        <v>14.3</v>
      </c>
      <c r="EM24" s="37">
        <v>7</v>
      </c>
      <c r="ER24" s="37">
        <v>138.6</v>
      </c>
      <c r="ES24" s="37">
        <v>4</v>
      </c>
      <c r="EU24">
        <v>2.7</v>
      </c>
      <c r="EV24">
        <v>7.4</v>
      </c>
      <c r="EW24">
        <v>6</v>
      </c>
      <c r="EX24">
        <v>5.6</v>
      </c>
      <c r="EY24">
        <v>4</v>
      </c>
      <c r="EZ24">
        <v>3.5</v>
      </c>
      <c r="FA24" t="s">
        <v>162</v>
      </c>
      <c r="FB24" t="s">
        <v>195</v>
      </c>
      <c r="FC24" t="s">
        <v>207</v>
      </c>
      <c r="FD24" t="s">
        <v>236</v>
      </c>
      <c r="FJ24">
        <v>112</v>
      </c>
      <c r="FK24" t="s">
        <v>237</v>
      </c>
      <c r="FL24" t="s">
        <v>238</v>
      </c>
      <c r="FM24">
        <v>1</v>
      </c>
      <c r="FO24" t="s">
        <v>185</v>
      </c>
      <c r="FP24">
        <v>1</v>
      </c>
      <c r="FU24">
        <v>8</v>
      </c>
      <c r="FV24" t="s">
        <v>239</v>
      </c>
      <c r="FW24" t="s">
        <v>200</v>
      </c>
    </row>
    <row r="25" spans="1:183" x14ac:dyDescent="0.25">
      <c r="A25" s="37" t="s">
        <v>149</v>
      </c>
      <c r="B25" s="37" t="s">
        <v>150</v>
      </c>
      <c r="C25" s="37">
        <v>8</v>
      </c>
      <c r="D25" s="37">
        <v>8</v>
      </c>
      <c r="E25" s="37" t="s">
        <v>155</v>
      </c>
      <c r="F25" s="37" t="s">
        <v>240</v>
      </c>
      <c r="G25" s="37">
        <v>112</v>
      </c>
      <c r="H25" s="37">
        <v>14</v>
      </c>
      <c r="I25" s="37">
        <v>1</v>
      </c>
      <c r="J25" s="37" t="s">
        <v>189</v>
      </c>
      <c r="K25" s="37" t="s">
        <v>241</v>
      </c>
      <c r="L25" s="37">
        <v>41</v>
      </c>
      <c r="M25" s="37">
        <v>1</v>
      </c>
      <c r="N25" s="37">
        <v>8.5</v>
      </c>
      <c r="O25" s="37" t="s">
        <v>155</v>
      </c>
      <c r="P25" s="37" t="s">
        <v>156</v>
      </c>
      <c r="Q25" s="37">
        <v>3</v>
      </c>
      <c r="R25" s="37">
        <v>3</v>
      </c>
      <c r="S25" s="37">
        <v>10.25</v>
      </c>
      <c r="T25" s="37">
        <v>5</v>
      </c>
      <c r="U25" s="37">
        <v>4</v>
      </c>
      <c r="V25" s="37">
        <v>4</v>
      </c>
      <c r="W25" s="37">
        <v>4</v>
      </c>
      <c r="X25" s="37">
        <v>5</v>
      </c>
      <c r="Y25" s="37">
        <v>5</v>
      </c>
      <c r="Z25" s="37">
        <v>5</v>
      </c>
      <c r="AA25" s="37">
        <v>2</v>
      </c>
      <c r="AB25" s="37">
        <v>3</v>
      </c>
      <c r="AC25" s="37">
        <v>4</v>
      </c>
      <c r="AD25" s="37">
        <v>6</v>
      </c>
      <c r="AE25" s="37">
        <v>4</v>
      </c>
      <c r="AF25" s="37">
        <v>5</v>
      </c>
      <c r="AG25" s="37">
        <v>5</v>
      </c>
      <c r="AH25" s="37">
        <v>2</v>
      </c>
      <c r="AI25" s="37">
        <v>3</v>
      </c>
      <c r="AJ25" s="37">
        <v>4</v>
      </c>
      <c r="AK25" s="37">
        <v>6</v>
      </c>
      <c r="AL25" s="37">
        <v>5</v>
      </c>
      <c r="AM25" s="37">
        <v>5</v>
      </c>
      <c r="AN25" s="37">
        <v>5</v>
      </c>
      <c r="AO25" s="37">
        <v>2</v>
      </c>
      <c r="AP25" s="37">
        <v>4</v>
      </c>
      <c r="AQ25" s="37">
        <v>5</v>
      </c>
      <c r="AR25" s="37">
        <v>5</v>
      </c>
      <c r="AS25" s="37">
        <v>6.5</v>
      </c>
      <c r="AT25" s="37">
        <v>7.4</v>
      </c>
      <c r="AU25" s="37">
        <v>5.0999999999999996</v>
      </c>
      <c r="AV25" s="37">
        <v>1.8</v>
      </c>
      <c r="AW25" s="37">
        <v>4.4000000000000004</v>
      </c>
      <c r="AX25" s="37">
        <v>4.7</v>
      </c>
      <c r="AY25" s="37">
        <v>3.7</v>
      </c>
      <c r="AZ25" s="37">
        <v>18.600000000000001</v>
      </c>
      <c r="BA25" s="37">
        <v>5</v>
      </c>
      <c r="BB25" s="37">
        <v>3</v>
      </c>
      <c r="BC25" s="37">
        <v>4</v>
      </c>
      <c r="BD25" s="37">
        <v>5</v>
      </c>
      <c r="BE25" s="37">
        <v>7</v>
      </c>
      <c r="BF25" s="37">
        <v>-21.2</v>
      </c>
      <c r="BH25" s="37">
        <v>66.2</v>
      </c>
      <c r="BI25" s="37" t="s">
        <v>159</v>
      </c>
      <c r="BJ25" s="37" t="s">
        <v>205</v>
      </c>
      <c r="BK25" s="37">
        <v>5</v>
      </c>
      <c r="BL25" s="37">
        <v>3</v>
      </c>
      <c r="BM25" s="37">
        <v>1</v>
      </c>
      <c r="BN25" s="37">
        <v>5</v>
      </c>
      <c r="BO25" s="37">
        <v>5</v>
      </c>
      <c r="BP25" s="37">
        <v>5</v>
      </c>
      <c r="BQ25" s="37">
        <v>5</v>
      </c>
      <c r="BR25" s="37">
        <v>5</v>
      </c>
      <c r="BS25" s="37">
        <v>4</v>
      </c>
      <c r="BT25" s="37">
        <v>12</v>
      </c>
      <c r="CC25" s="37" t="s">
        <v>175</v>
      </c>
      <c r="CD25" s="37">
        <v>2</v>
      </c>
      <c r="CE25" s="37">
        <v>88</v>
      </c>
      <c r="CF25" s="37">
        <v>74</v>
      </c>
      <c r="CG25" s="37">
        <v>82</v>
      </c>
      <c r="CH25" s="37">
        <v>7</v>
      </c>
      <c r="CI25" s="37">
        <v>49.7</v>
      </c>
      <c r="CJ25" s="37">
        <v>74</v>
      </c>
      <c r="CK25" s="37">
        <v>98.2</v>
      </c>
      <c r="CL25" s="37">
        <v>3</v>
      </c>
      <c r="CM25" s="37">
        <v>3</v>
      </c>
      <c r="CN25" s="37">
        <v>1</v>
      </c>
      <c r="CO25" s="37">
        <v>1</v>
      </c>
      <c r="CP25" s="37">
        <v>2.1</v>
      </c>
      <c r="CQ25" s="37">
        <v>1.1000000000000001</v>
      </c>
      <c r="CR25" s="37">
        <v>0</v>
      </c>
      <c r="CS25" s="37">
        <v>0</v>
      </c>
      <c r="CT25" s="37">
        <v>162</v>
      </c>
      <c r="CU25" s="37">
        <v>52.8</v>
      </c>
      <c r="CV25" s="37">
        <v>54.5</v>
      </c>
      <c r="CW25" s="37">
        <v>53.6</v>
      </c>
      <c r="CX25" s="37">
        <v>54.7</v>
      </c>
      <c r="CY25" s="37">
        <v>53.8</v>
      </c>
      <c r="CZ25" s="37">
        <v>102.1</v>
      </c>
      <c r="DA25" s="37">
        <v>162</v>
      </c>
      <c r="DB25" s="37">
        <v>53.1</v>
      </c>
      <c r="DC25" s="37">
        <v>54.3</v>
      </c>
      <c r="DD25" s="37">
        <v>53.7</v>
      </c>
      <c r="DE25" s="37">
        <v>54.6</v>
      </c>
      <c r="DF25" s="37">
        <v>53.8</v>
      </c>
      <c r="DG25" s="37">
        <v>7.7</v>
      </c>
      <c r="DH25" s="37">
        <v>2.9</v>
      </c>
      <c r="DI25" s="37">
        <v>0</v>
      </c>
      <c r="DJ25" s="37">
        <v>89.8</v>
      </c>
      <c r="DK25" s="37">
        <v>88.2</v>
      </c>
      <c r="DL25" s="37">
        <v>89.6</v>
      </c>
      <c r="DM25" s="37">
        <v>2.2000000000000002</v>
      </c>
      <c r="DN25" s="37">
        <v>4</v>
      </c>
      <c r="DO25" s="37">
        <v>19</v>
      </c>
      <c r="DP25" s="37">
        <v>3</v>
      </c>
      <c r="DQ25" s="37" t="s">
        <v>242</v>
      </c>
      <c r="DS25" s="37">
        <v>74</v>
      </c>
      <c r="DT25" s="37">
        <v>78</v>
      </c>
      <c r="DV25" s="37" t="s">
        <v>243</v>
      </c>
      <c r="DW25" s="37" t="s">
        <v>244</v>
      </c>
      <c r="DX25" s="37">
        <v>41</v>
      </c>
      <c r="DY25" s="37">
        <v>3</v>
      </c>
      <c r="DZ25" s="37">
        <v>6</v>
      </c>
      <c r="EA25" s="37">
        <v>1</v>
      </c>
      <c r="EB25" s="37">
        <v>5</v>
      </c>
      <c r="EC25" s="37">
        <v>329131</v>
      </c>
      <c r="ED25" s="37">
        <v>14</v>
      </c>
      <c r="EE25" s="37">
        <v>10</v>
      </c>
      <c r="EF25" s="37">
        <v>4</v>
      </c>
      <c r="EG25" s="37">
        <v>2</v>
      </c>
      <c r="EH25" s="37">
        <v>2</v>
      </c>
      <c r="EI25" s="37">
        <v>16.2</v>
      </c>
      <c r="EM25" s="37">
        <v>13</v>
      </c>
      <c r="ER25" s="37">
        <v>141.5</v>
      </c>
      <c r="ES25" s="37">
        <v>4</v>
      </c>
      <c r="EU25">
        <v>13.8</v>
      </c>
      <c r="EV25">
        <v>29.6</v>
      </c>
      <c r="EW25">
        <v>4</v>
      </c>
      <c r="EX25">
        <v>2.5</v>
      </c>
      <c r="EY25">
        <v>3</v>
      </c>
      <c r="EZ25">
        <v>1.7</v>
      </c>
      <c r="FA25" t="s">
        <v>178</v>
      </c>
      <c r="FB25" t="s">
        <v>195</v>
      </c>
      <c r="FC25" t="s">
        <v>245</v>
      </c>
      <c r="FD25" t="s">
        <v>207</v>
      </c>
      <c r="FE25" t="s">
        <v>181</v>
      </c>
      <c r="FF25" t="s">
        <v>246</v>
      </c>
      <c r="FG25" t="s">
        <v>165</v>
      </c>
      <c r="FJ25">
        <v>57</v>
      </c>
      <c r="FK25" t="s">
        <v>247</v>
      </c>
      <c r="FL25" t="s">
        <v>248</v>
      </c>
      <c r="FM25">
        <v>1</v>
      </c>
      <c r="FO25" t="s">
        <v>168</v>
      </c>
      <c r="FR25">
        <v>3</v>
      </c>
      <c r="FU25">
        <v>6</v>
      </c>
      <c r="FV25" t="s">
        <v>239</v>
      </c>
      <c r="FW25" t="s">
        <v>200</v>
      </c>
    </row>
    <row r="26" spans="1:183" x14ac:dyDescent="0.25">
      <c r="A26" s="37" t="s">
        <v>149</v>
      </c>
      <c r="B26" s="37" t="s">
        <v>150</v>
      </c>
      <c r="C26" s="37">
        <v>9</v>
      </c>
      <c r="D26" s="37">
        <v>8.5</v>
      </c>
      <c r="E26" s="37" t="s">
        <v>151</v>
      </c>
      <c r="F26" s="37" t="s">
        <v>249</v>
      </c>
      <c r="G26" s="37">
        <v>104</v>
      </c>
      <c r="H26" s="37">
        <v>8</v>
      </c>
      <c r="I26" s="37">
        <v>1</v>
      </c>
      <c r="J26" s="37" t="s">
        <v>232</v>
      </c>
      <c r="K26" s="37" t="s">
        <v>250</v>
      </c>
      <c r="L26" s="37">
        <v>35</v>
      </c>
      <c r="M26" s="37">
        <v>1</v>
      </c>
      <c r="N26" s="37">
        <v>8.5</v>
      </c>
      <c r="O26" s="37" t="s">
        <v>151</v>
      </c>
      <c r="P26" s="37" t="s">
        <v>191</v>
      </c>
      <c r="Q26" s="37">
        <v>7</v>
      </c>
      <c r="R26" s="37">
        <v>6</v>
      </c>
      <c r="S26" s="37">
        <v>3.5</v>
      </c>
      <c r="T26" s="37">
        <v>20</v>
      </c>
      <c r="U26" s="37">
        <v>7</v>
      </c>
      <c r="V26" s="37">
        <v>7</v>
      </c>
      <c r="W26" s="37">
        <v>7</v>
      </c>
      <c r="X26" s="37">
        <v>5</v>
      </c>
      <c r="Y26" s="37">
        <v>6</v>
      </c>
      <c r="Z26" s="37">
        <v>2</v>
      </c>
      <c r="AA26" s="37">
        <v>4</v>
      </c>
      <c r="AB26" s="37">
        <v>2</v>
      </c>
      <c r="AC26" s="37">
        <v>8</v>
      </c>
      <c r="AD26" s="37">
        <v>6</v>
      </c>
      <c r="AE26" s="37">
        <v>8</v>
      </c>
      <c r="AF26" s="37">
        <v>2</v>
      </c>
      <c r="AG26" s="37">
        <v>1</v>
      </c>
      <c r="AH26" s="37">
        <v>1</v>
      </c>
      <c r="AI26" s="37">
        <v>1</v>
      </c>
      <c r="AJ26" s="37">
        <v>5</v>
      </c>
      <c r="AK26" s="37">
        <v>2</v>
      </c>
      <c r="AL26" s="37">
        <v>2</v>
      </c>
      <c r="AM26" s="37">
        <v>8</v>
      </c>
      <c r="AN26" s="37">
        <v>5</v>
      </c>
      <c r="AO26" s="37">
        <v>5</v>
      </c>
      <c r="AP26" s="37">
        <v>8</v>
      </c>
      <c r="AQ26" s="37">
        <v>7</v>
      </c>
      <c r="AR26" s="37">
        <v>7</v>
      </c>
      <c r="AS26" s="37">
        <v>5.4</v>
      </c>
      <c r="AT26" s="37">
        <v>15.2</v>
      </c>
      <c r="AU26" s="37">
        <v>4.5999999999999996</v>
      </c>
      <c r="AV26" s="37">
        <v>6.3</v>
      </c>
      <c r="AW26" s="37">
        <v>12.3</v>
      </c>
      <c r="AX26" s="37">
        <v>8.3000000000000007</v>
      </c>
      <c r="AY26" s="37">
        <v>1.5</v>
      </c>
      <c r="AZ26" s="37">
        <v>41.1</v>
      </c>
      <c r="BA26" s="37">
        <v>8</v>
      </c>
      <c r="BB26" s="37">
        <v>3</v>
      </c>
      <c r="BC26" s="37">
        <v>7</v>
      </c>
      <c r="BD26" s="37">
        <v>6</v>
      </c>
      <c r="BE26" s="37">
        <v>10</v>
      </c>
      <c r="BF26" s="37">
        <v>8.6</v>
      </c>
      <c r="BG26" s="37">
        <v>2</v>
      </c>
      <c r="BH26" s="37">
        <v>69</v>
      </c>
      <c r="BI26" s="37" t="s">
        <v>192</v>
      </c>
      <c r="BJ26" s="37" t="s">
        <v>251</v>
      </c>
      <c r="BK26" s="37">
        <v>2</v>
      </c>
      <c r="BL26" s="37">
        <v>2</v>
      </c>
      <c r="BM26" s="37">
        <v>1</v>
      </c>
      <c r="BN26" s="37">
        <v>8</v>
      </c>
      <c r="BO26" s="37">
        <v>7</v>
      </c>
      <c r="BP26" s="37">
        <v>6</v>
      </c>
      <c r="BQ26" s="37">
        <v>5</v>
      </c>
      <c r="BR26" s="37">
        <v>7</v>
      </c>
      <c r="BS26" s="37">
        <v>8</v>
      </c>
      <c r="BT26" s="37">
        <v>20</v>
      </c>
      <c r="CC26" s="37" t="s">
        <v>206</v>
      </c>
      <c r="CD26" s="37">
        <v>2</v>
      </c>
      <c r="CE26" s="37">
        <v>104</v>
      </c>
      <c r="CF26" s="37">
        <v>77</v>
      </c>
      <c r="CG26" s="37">
        <v>90</v>
      </c>
      <c r="CH26" s="37">
        <v>9</v>
      </c>
      <c r="CI26" s="37">
        <v>46</v>
      </c>
      <c r="CJ26" s="37">
        <v>70.099999999999994</v>
      </c>
      <c r="CK26" s="37">
        <v>102.7</v>
      </c>
      <c r="CL26" s="37">
        <v>3</v>
      </c>
      <c r="CM26" s="37">
        <v>5</v>
      </c>
      <c r="CN26" s="37">
        <v>5</v>
      </c>
      <c r="CO26" s="37">
        <v>3</v>
      </c>
      <c r="CP26" s="37">
        <v>3.5</v>
      </c>
      <c r="CQ26" s="37">
        <v>5.0999999999999996</v>
      </c>
      <c r="CR26" s="37">
        <v>10.6</v>
      </c>
      <c r="CS26" s="37">
        <v>8.3000000000000007</v>
      </c>
      <c r="CT26" s="37">
        <v>161.4</v>
      </c>
      <c r="CU26" s="37">
        <v>56.8</v>
      </c>
      <c r="CV26" s="37">
        <v>54.5</v>
      </c>
      <c r="CW26" s="37">
        <v>55.6</v>
      </c>
      <c r="CX26" s="37">
        <v>50.1</v>
      </c>
      <c r="CY26" s="37">
        <v>54.2</v>
      </c>
      <c r="CZ26" s="37">
        <v>90.1</v>
      </c>
      <c r="DA26" s="37">
        <v>162.80000000000001</v>
      </c>
      <c r="DB26" s="37">
        <v>57.4</v>
      </c>
      <c r="DC26" s="37">
        <v>54.8</v>
      </c>
      <c r="DD26" s="37">
        <v>56.1</v>
      </c>
      <c r="DE26" s="37">
        <v>50.6</v>
      </c>
      <c r="DF26" s="37">
        <v>54.6</v>
      </c>
      <c r="DG26" s="37">
        <v>2.4</v>
      </c>
      <c r="DH26" s="37">
        <v>1.7</v>
      </c>
      <c r="DI26" s="37">
        <v>0</v>
      </c>
      <c r="DJ26" s="37">
        <v>90.9</v>
      </c>
      <c r="DK26" s="37">
        <v>85.3</v>
      </c>
      <c r="DL26" s="37">
        <v>89.2</v>
      </c>
      <c r="DM26" s="37">
        <v>5.6</v>
      </c>
      <c r="DN26" s="37">
        <v>9</v>
      </c>
      <c r="DO26" s="37">
        <v>28</v>
      </c>
      <c r="DP26" s="37">
        <v>2</v>
      </c>
      <c r="DQ26" s="37" t="s">
        <v>252</v>
      </c>
      <c r="DS26" s="37">
        <v>77</v>
      </c>
      <c r="DT26" s="37">
        <v>77</v>
      </c>
      <c r="DV26" s="37" t="s">
        <v>150</v>
      </c>
      <c r="DW26" s="37" t="s">
        <v>253</v>
      </c>
      <c r="DX26" s="37">
        <v>35</v>
      </c>
      <c r="DY26" s="37">
        <v>4</v>
      </c>
      <c r="DZ26" s="37">
        <v>4</v>
      </c>
      <c r="EA26" s="37">
        <v>8</v>
      </c>
      <c r="EB26" s="37">
        <v>6</v>
      </c>
      <c r="EC26" s="37">
        <v>329132</v>
      </c>
      <c r="ED26" s="37">
        <v>8</v>
      </c>
      <c r="EE26" s="37">
        <v>10</v>
      </c>
      <c r="EF26" s="37">
        <v>4</v>
      </c>
      <c r="EG26" s="37">
        <v>5</v>
      </c>
      <c r="EH26" s="37">
        <v>5</v>
      </c>
      <c r="EI26" s="37">
        <v>0</v>
      </c>
      <c r="EM26" s="37">
        <v>25</v>
      </c>
      <c r="ER26" s="37">
        <v>134.9</v>
      </c>
      <c r="ES26" s="37">
        <v>3</v>
      </c>
      <c r="EU26">
        <v>45.9</v>
      </c>
      <c r="EV26">
        <v>93.8</v>
      </c>
      <c r="EW26">
        <v>1</v>
      </c>
      <c r="EX26">
        <v>0</v>
      </c>
      <c r="EY26">
        <v>1</v>
      </c>
      <c r="EZ26">
        <v>0</v>
      </c>
      <c r="FA26" t="s">
        <v>162</v>
      </c>
      <c r="FB26" t="s">
        <v>195</v>
      </c>
      <c r="FC26" t="s">
        <v>245</v>
      </c>
      <c r="FD26" t="s">
        <v>208</v>
      </c>
      <c r="FE26" t="s">
        <v>236</v>
      </c>
      <c r="FF26" t="s">
        <v>246</v>
      </c>
      <c r="FG26" t="s">
        <v>165</v>
      </c>
      <c r="FJ26">
        <v>124</v>
      </c>
      <c r="FK26" t="s">
        <v>254</v>
      </c>
      <c r="FL26" t="s">
        <v>255</v>
      </c>
      <c r="FM26">
        <v>1</v>
      </c>
      <c r="FO26" t="s">
        <v>168</v>
      </c>
      <c r="FR26">
        <v>3</v>
      </c>
      <c r="FU26">
        <v>4</v>
      </c>
      <c r="FV26" t="s">
        <v>239</v>
      </c>
      <c r="FW26" t="s">
        <v>200</v>
      </c>
    </row>
    <row r="27" spans="1:183" x14ac:dyDescent="0.25">
      <c r="A27" s="37" t="s">
        <v>149</v>
      </c>
      <c r="B27" s="37" t="s">
        <v>150</v>
      </c>
      <c r="C27" s="37">
        <v>10</v>
      </c>
      <c r="D27" s="37">
        <v>7</v>
      </c>
      <c r="E27" s="37" t="s">
        <v>151</v>
      </c>
      <c r="F27" s="37" t="s">
        <v>256</v>
      </c>
      <c r="G27" s="37">
        <v>105</v>
      </c>
      <c r="H27" s="37">
        <v>14</v>
      </c>
      <c r="I27" s="37">
        <v>1</v>
      </c>
      <c r="J27" s="37" t="s">
        <v>257</v>
      </c>
      <c r="K27" s="37" t="s">
        <v>258</v>
      </c>
      <c r="L27" s="37">
        <v>43</v>
      </c>
      <c r="M27" s="37">
        <v>2</v>
      </c>
      <c r="N27" s="37">
        <v>6.5</v>
      </c>
      <c r="O27" s="37" t="s">
        <v>151</v>
      </c>
      <c r="P27" s="37" t="s">
        <v>191</v>
      </c>
      <c r="Q27" s="37">
        <v>9</v>
      </c>
      <c r="R27" s="37">
        <v>13</v>
      </c>
      <c r="S27" s="37">
        <v>18.5</v>
      </c>
      <c r="T27" s="37">
        <v>2.5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7">
        <v>1</v>
      </c>
      <c r="AA27" s="37">
        <v>1</v>
      </c>
      <c r="AB27" s="37">
        <v>1</v>
      </c>
      <c r="AC27" s="37">
        <v>8</v>
      </c>
      <c r="AD27" s="37">
        <v>1</v>
      </c>
      <c r="AE27" s="37">
        <v>12</v>
      </c>
      <c r="AF27" s="37">
        <v>1</v>
      </c>
      <c r="AG27" s="37">
        <v>1</v>
      </c>
      <c r="AH27" s="37">
        <v>1</v>
      </c>
      <c r="AI27" s="37">
        <v>1</v>
      </c>
      <c r="AJ27" s="37">
        <v>4</v>
      </c>
      <c r="AK27" s="37">
        <v>1</v>
      </c>
      <c r="AL27" s="37">
        <v>1</v>
      </c>
      <c r="AM27" s="37">
        <v>9</v>
      </c>
      <c r="AN27" s="37">
        <v>1</v>
      </c>
      <c r="AO27" s="37">
        <v>1</v>
      </c>
      <c r="AP27" s="37">
        <v>5</v>
      </c>
      <c r="AQ27" s="37">
        <v>1</v>
      </c>
      <c r="AR27" s="37">
        <v>1</v>
      </c>
      <c r="AS27" s="37">
        <v>0</v>
      </c>
      <c r="AT27" s="37">
        <v>6.6</v>
      </c>
      <c r="AU27" s="37">
        <v>0</v>
      </c>
      <c r="AV27" s="37">
        <v>0</v>
      </c>
      <c r="AW27" s="37">
        <v>1.8</v>
      </c>
      <c r="AX27" s="37">
        <v>0</v>
      </c>
      <c r="AY27" s="37">
        <v>0</v>
      </c>
      <c r="AZ27" s="37">
        <v>0</v>
      </c>
      <c r="BA27" s="37">
        <v>1</v>
      </c>
      <c r="BB27" s="37">
        <v>1</v>
      </c>
      <c r="BC27" s="37">
        <v>12</v>
      </c>
      <c r="BD27" s="37">
        <v>1</v>
      </c>
      <c r="BE27" s="37">
        <v>13</v>
      </c>
      <c r="BF27" s="37">
        <v>12.1</v>
      </c>
      <c r="BG27" s="37">
        <v>1</v>
      </c>
      <c r="BH27" s="37">
        <v>69.599999999999994</v>
      </c>
      <c r="BI27" s="37" t="s">
        <v>204</v>
      </c>
      <c r="BJ27" s="37" t="s">
        <v>259</v>
      </c>
      <c r="BK27" s="37">
        <v>1</v>
      </c>
      <c r="BL27" s="37">
        <v>1</v>
      </c>
      <c r="BM27" s="37">
        <v>1</v>
      </c>
      <c r="BN27" s="37">
        <v>4</v>
      </c>
      <c r="BO27" s="37">
        <v>1</v>
      </c>
      <c r="BP27" s="37">
        <v>1</v>
      </c>
      <c r="BQ27" s="37">
        <v>1</v>
      </c>
      <c r="BR27" s="37">
        <v>1</v>
      </c>
      <c r="BS27" s="37">
        <v>1</v>
      </c>
      <c r="BT27" s="37">
        <v>4</v>
      </c>
      <c r="CC27" s="37" t="s">
        <v>158</v>
      </c>
      <c r="CD27" s="37">
        <v>6</v>
      </c>
      <c r="CE27" s="37">
        <v>111</v>
      </c>
      <c r="CF27" s="37">
        <v>92</v>
      </c>
      <c r="CG27" s="37">
        <v>111</v>
      </c>
      <c r="CH27" s="37">
        <v>0</v>
      </c>
      <c r="CI27" s="37">
        <v>21.5</v>
      </c>
      <c r="CJ27" s="37">
        <v>43.5</v>
      </c>
      <c r="CK27" s="37">
        <v>80.900000000000006</v>
      </c>
      <c r="CL27" s="37">
        <v>4</v>
      </c>
      <c r="CM27" s="37">
        <v>4</v>
      </c>
      <c r="CN27" s="37">
        <v>3</v>
      </c>
      <c r="CO27" s="37">
        <v>4</v>
      </c>
      <c r="CP27" s="37">
        <v>2.1</v>
      </c>
      <c r="CQ27" s="37">
        <v>2.6</v>
      </c>
      <c r="CR27" s="37">
        <v>4</v>
      </c>
      <c r="CS27" s="37">
        <v>2.8</v>
      </c>
      <c r="CT27" s="37">
        <v>173.8</v>
      </c>
      <c r="CU27" s="37">
        <v>61</v>
      </c>
      <c r="CV27" s="37">
        <v>59.9</v>
      </c>
      <c r="CW27" s="37">
        <v>60.5</v>
      </c>
      <c r="CX27" s="37">
        <v>52.9</v>
      </c>
      <c r="CY27" s="37">
        <v>56.9</v>
      </c>
      <c r="CZ27" s="37">
        <v>87.5</v>
      </c>
      <c r="DA27" s="37">
        <v>174.3</v>
      </c>
      <c r="DB27" s="37">
        <v>61.4</v>
      </c>
      <c r="DC27" s="37">
        <v>60</v>
      </c>
      <c r="DD27" s="37">
        <v>60.7</v>
      </c>
      <c r="DE27" s="37">
        <v>52.9</v>
      </c>
      <c r="DF27" s="37">
        <v>57.1</v>
      </c>
      <c r="DG27" s="37">
        <v>0</v>
      </c>
      <c r="DH27" s="37">
        <v>0</v>
      </c>
      <c r="DI27" s="37">
        <v>0</v>
      </c>
      <c r="DJ27" s="37">
        <v>98.3</v>
      </c>
      <c r="DK27" s="37">
        <v>83</v>
      </c>
      <c r="DL27" s="37">
        <v>91.8</v>
      </c>
      <c r="DM27" s="37">
        <v>0</v>
      </c>
      <c r="DN27" s="37">
        <v>1</v>
      </c>
      <c r="DO27" s="37">
        <v>2</v>
      </c>
      <c r="DP27" s="37">
        <v>9</v>
      </c>
      <c r="DQ27" s="37" t="s">
        <v>159</v>
      </c>
      <c r="DS27" s="37">
        <v>83</v>
      </c>
      <c r="DT27" s="37">
        <v>91</v>
      </c>
      <c r="DU27" s="37">
        <v>-1</v>
      </c>
      <c r="DV27" s="37" t="s">
        <v>150</v>
      </c>
      <c r="DW27" s="37" t="s">
        <v>260</v>
      </c>
      <c r="DX27" s="37">
        <v>43</v>
      </c>
      <c r="DY27" s="37">
        <v>1</v>
      </c>
      <c r="DZ27" s="37">
        <v>1</v>
      </c>
      <c r="EA27" s="37">
        <v>11</v>
      </c>
      <c r="EB27" s="37">
        <v>1</v>
      </c>
      <c r="EC27" s="37">
        <v>329133</v>
      </c>
      <c r="ED27" s="37">
        <v>14</v>
      </c>
      <c r="EE27" s="37">
        <v>10</v>
      </c>
      <c r="EF27" s="37">
        <v>1</v>
      </c>
      <c r="EG27" s="37">
        <v>2</v>
      </c>
      <c r="EH27" s="37">
        <v>2</v>
      </c>
      <c r="EI27" s="37">
        <v>21.2</v>
      </c>
      <c r="EM27" s="37">
        <v>1.8</v>
      </c>
      <c r="ER27" s="37">
        <v>135.5</v>
      </c>
      <c r="ES27" s="37">
        <v>1</v>
      </c>
      <c r="EU27">
        <v>3.1</v>
      </c>
      <c r="EV27">
        <v>8.1999999999999993</v>
      </c>
      <c r="EW27">
        <v>4</v>
      </c>
      <c r="EX27">
        <v>3</v>
      </c>
      <c r="EY27">
        <v>4</v>
      </c>
      <c r="EZ27">
        <v>1.5</v>
      </c>
      <c r="FA27" t="s">
        <v>162</v>
      </c>
      <c r="FB27" t="s">
        <v>179</v>
      </c>
      <c r="FC27" t="s">
        <v>219</v>
      </c>
      <c r="FD27" t="s">
        <v>261</v>
      </c>
      <c r="FE27" t="s">
        <v>182</v>
      </c>
      <c r="FF27" t="s">
        <v>165</v>
      </c>
      <c r="FJ27">
        <v>115</v>
      </c>
      <c r="FK27" t="s">
        <v>262</v>
      </c>
      <c r="FL27" t="s">
        <v>263</v>
      </c>
      <c r="FM27">
        <v>1</v>
      </c>
      <c r="FO27" t="s">
        <v>168</v>
      </c>
      <c r="FR27">
        <v>3</v>
      </c>
      <c r="FU27">
        <v>1</v>
      </c>
      <c r="FV27" t="s">
        <v>186</v>
      </c>
      <c r="FW27" t="s">
        <v>170</v>
      </c>
    </row>
    <row r="28" spans="1:183" x14ac:dyDescent="0.25">
      <c r="A28" s="37" t="s">
        <v>264</v>
      </c>
      <c r="B28" s="37" t="s">
        <v>150</v>
      </c>
      <c r="C28" s="37">
        <v>1</v>
      </c>
      <c r="D28" s="37">
        <v>5.5</v>
      </c>
      <c r="E28" s="37" t="s">
        <v>155</v>
      </c>
      <c r="F28" s="37" t="s">
        <v>265</v>
      </c>
      <c r="G28" s="37">
        <v>105</v>
      </c>
      <c r="H28" s="37">
        <v>9</v>
      </c>
      <c r="I28" s="37">
        <v>1</v>
      </c>
      <c r="J28" s="37" t="s">
        <v>232</v>
      </c>
      <c r="K28" s="37" t="s">
        <v>266</v>
      </c>
      <c r="L28" s="37">
        <v>21</v>
      </c>
      <c r="M28" s="37">
        <v>2</v>
      </c>
      <c r="N28" s="37">
        <v>5</v>
      </c>
      <c r="O28" s="37" t="s">
        <v>155</v>
      </c>
      <c r="P28" s="37" t="s">
        <v>156</v>
      </c>
      <c r="Q28" s="37">
        <v>3</v>
      </c>
      <c r="R28" s="37">
        <v>1</v>
      </c>
      <c r="S28" s="37">
        <v>18.75</v>
      </c>
      <c r="T28" s="37">
        <v>2.5</v>
      </c>
      <c r="U28" s="37">
        <v>2</v>
      </c>
      <c r="V28" s="37">
        <v>2</v>
      </c>
      <c r="W28" s="37">
        <v>2</v>
      </c>
      <c r="X28" s="37">
        <v>2</v>
      </c>
      <c r="Y28" s="37">
        <v>2</v>
      </c>
      <c r="Z28" s="37">
        <v>7</v>
      </c>
      <c r="AA28" s="37">
        <v>2</v>
      </c>
      <c r="AB28" s="37">
        <v>5</v>
      </c>
      <c r="AC28" s="37">
        <v>4</v>
      </c>
      <c r="AD28" s="37">
        <v>2</v>
      </c>
      <c r="AE28" s="37">
        <v>3</v>
      </c>
      <c r="AF28" s="37">
        <v>2</v>
      </c>
      <c r="AG28" s="37">
        <v>5</v>
      </c>
      <c r="AH28" s="37">
        <v>2</v>
      </c>
      <c r="AI28" s="37">
        <v>5</v>
      </c>
      <c r="AJ28" s="37">
        <v>2</v>
      </c>
      <c r="AK28" s="37">
        <v>2</v>
      </c>
      <c r="AL28" s="37">
        <v>5</v>
      </c>
      <c r="AM28" s="37">
        <v>3</v>
      </c>
      <c r="AN28" s="37">
        <v>2</v>
      </c>
      <c r="AO28" s="37">
        <v>2</v>
      </c>
      <c r="AP28" s="37">
        <v>2</v>
      </c>
      <c r="AQ28" s="37">
        <v>4</v>
      </c>
      <c r="AR28" s="37">
        <v>3</v>
      </c>
      <c r="AS28" s="37">
        <v>6.2</v>
      </c>
      <c r="AT28" s="37">
        <v>4</v>
      </c>
      <c r="AU28" s="37">
        <v>2.9</v>
      </c>
      <c r="AV28" s="37">
        <v>1.5</v>
      </c>
      <c r="AW28" s="37">
        <v>0.2</v>
      </c>
      <c r="AX28" s="37">
        <v>4</v>
      </c>
      <c r="AY28" s="37">
        <v>2.4</v>
      </c>
      <c r="AZ28" s="37">
        <v>14.6</v>
      </c>
      <c r="BA28" s="37">
        <v>3</v>
      </c>
      <c r="BB28" s="37">
        <v>3</v>
      </c>
      <c r="BC28" s="37">
        <v>3</v>
      </c>
      <c r="BD28" s="37">
        <v>2</v>
      </c>
      <c r="BE28" s="37">
        <v>6</v>
      </c>
      <c r="BF28" s="37">
        <v>-1</v>
      </c>
      <c r="BH28" s="37">
        <v>66.900000000000006</v>
      </c>
      <c r="BI28" s="37" t="s">
        <v>159</v>
      </c>
      <c r="BJ28" s="37" t="s">
        <v>157</v>
      </c>
      <c r="BK28" s="37">
        <v>7</v>
      </c>
      <c r="BL28" s="37">
        <v>5</v>
      </c>
      <c r="BM28" s="37">
        <v>2</v>
      </c>
      <c r="BN28" s="37">
        <v>3</v>
      </c>
      <c r="BO28" s="37">
        <v>2</v>
      </c>
      <c r="BP28" s="37">
        <v>2</v>
      </c>
      <c r="BQ28" s="37">
        <v>5</v>
      </c>
      <c r="BR28" s="37">
        <v>2</v>
      </c>
      <c r="BS28" s="37">
        <v>3</v>
      </c>
      <c r="BT28" s="37">
        <v>2.5</v>
      </c>
      <c r="BU28" s="37">
        <v>2.5</v>
      </c>
      <c r="BV28" s="37">
        <v>2</v>
      </c>
      <c r="BW28" s="37">
        <v>5</v>
      </c>
      <c r="CC28" s="37" t="s">
        <v>175</v>
      </c>
      <c r="CD28" s="37">
        <v>4</v>
      </c>
      <c r="CE28" s="37">
        <v>98</v>
      </c>
      <c r="CF28" s="37">
        <v>85</v>
      </c>
      <c r="CG28" s="37">
        <v>98</v>
      </c>
      <c r="CH28" s="37">
        <v>-1</v>
      </c>
      <c r="CI28" s="37">
        <v>23.2</v>
      </c>
      <c r="CJ28" s="37">
        <v>45.5</v>
      </c>
      <c r="CK28" s="37">
        <v>62.8</v>
      </c>
      <c r="CL28" s="37">
        <v>2</v>
      </c>
      <c r="CM28" s="37">
        <v>2</v>
      </c>
      <c r="CN28" s="37">
        <v>1</v>
      </c>
      <c r="CO28" s="37">
        <v>1</v>
      </c>
      <c r="CP28" s="37">
        <v>1</v>
      </c>
      <c r="CQ28" s="37">
        <v>1</v>
      </c>
      <c r="CR28" s="37">
        <v>0</v>
      </c>
      <c r="CS28" s="37">
        <v>0</v>
      </c>
      <c r="CT28" s="37">
        <v>173.4</v>
      </c>
      <c r="CU28" s="37">
        <v>56.7</v>
      </c>
      <c r="CV28" s="37">
        <v>59.2</v>
      </c>
      <c r="CW28" s="37">
        <v>58</v>
      </c>
      <c r="CX28" s="37">
        <v>57.5</v>
      </c>
      <c r="CY28" s="37">
        <v>57.8</v>
      </c>
      <c r="CZ28" s="37">
        <v>99.1</v>
      </c>
      <c r="DA28" s="37">
        <v>173.3</v>
      </c>
      <c r="DB28" s="37">
        <v>56.9</v>
      </c>
      <c r="DC28" s="37">
        <v>59.2</v>
      </c>
      <c r="DD28" s="37">
        <v>58</v>
      </c>
      <c r="DE28" s="37">
        <v>57.2</v>
      </c>
      <c r="DF28" s="37">
        <v>57.8</v>
      </c>
      <c r="DG28" s="37">
        <v>11.6</v>
      </c>
      <c r="DH28" s="37">
        <v>5.3</v>
      </c>
      <c r="DI28" s="37">
        <v>4</v>
      </c>
      <c r="DJ28" s="37">
        <v>96.4</v>
      </c>
      <c r="DK28" s="37">
        <v>86.2</v>
      </c>
      <c r="DL28" s="37">
        <v>92.5</v>
      </c>
      <c r="DM28" s="37">
        <v>1.7</v>
      </c>
      <c r="DN28" s="37">
        <v>2</v>
      </c>
      <c r="DO28" s="37">
        <v>6</v>
      </c>
      <c r="DP28" s="37">
        <v>6</v>
      </c>
      <c r="DQ28" s="37" t="s">
        <v>159</v>
      </c>
      <c r="DS28" s="37">
        <v>84</v>
      </c>
      <c r="DT28" s="37">
        <v>88</v>
      </c>
      <c r="DU28" s="37">
        <v>-1</v>
      </c>
      <c r="DV28" s="37" t="s">
        <v>160</v>
      </c>
      <c r="DW28" s="37" t="s">
        <v>267</v>
      </c>
      <c r="DX28" s="37">
        <v>21</v>
      </c>
      <c r="DY28" s="37">
        <v>2</v>
      </c>
      <c r="DZ28" s="37">
        <v>2</v>
      </c>
      <c r="EA28" s="37">
        <v>1</v>
      </c>
      <c r="EB28" s="37">
        <v>2</v>
      </c>
      <c r="EC28" s="37">
        <v>329207</v>
      </c>
      <c r="ED28" s="37">
        <v>9</v>
      </c>
      <c r="EE28" s="37">
        <v>10</v>
      </c>
      <c r="EF28" s="37">
        <v>2</v>
      </c>
      <c r="EG28" s="37">
        <v>2</v>
      </c>
      <c r="EH28" s="37">
        <v>2</v>
      </c>
      <c r="EI28" s="37">
        <v>34.299999999999997</v>
      </c>
      <c r="EK28" s="37">
        <v>5</v>
      </c>
      <c r="EL28" s="37">
        <v>4</v>
      </c>
      <c r="EM28" s="37">
        <v>5</v>
      </c>
      <c r="ER28" s="37">
        <v>144.5</v>
      </c>
      <c r="ES28" s="37">
        <v>2</v>
      </c>
      <c r="EU28">
        <v>2.7</v>
      </c>
      <c r="EV28">
        <v>7.4</v>
      </c>
      <c r="EW28">
        <v>7</v>
      </c>
      <c r="EX28">
        <v>3.5</v>
      </c>
      <c r="EY28">
        <v>5</v>
      </c>
      <c r="EZ28">
        <v>2.5</v>
      </c>
      <c r="FA28" t="s">
        <v>178</v>
      </c>
      <c r="FJ28">
        <v>110</v>
      </c>
      <c r="FK28" t="s">
        <v>268</v>
      </c>
      <c r="FL28" t="s">
        <v>269</v>
      </c>
      <c r="FM28">
        <v>1</v>
      </c>
      <c r="FO28" t="s">
        <v>168</v>
      </c>
      <c r="FR28">
        <v>3</v>
      </c>
      <c r="FU28">
        <v>5</v>
      </c>
      <c r="FV28" t="s">
        <v>270</v>
      </c>
      <c r="FW28" t="s">
        <v>187</v>
      </c>
    </row>
    <row r="29" spans="1:183" x14ac:dyDescent="0.25">
      <c r="A29" s="37" t="s">
        <v>264</v>
      </c>
      <c r="B29" s="37" t="s">
        <v>150</v>
      </c>
      <c r="C29" s="37">
        <v>2</v>
      </c>
      <c r="D29" s="37">
        <v>7</v>
      </c>
      <c r="E29" s="37" t="s">
        <v>151</v>
      </c>
      <c r="F29" s="37" t="s">
        <v>271</v>
      </c>
      <c r="G29" s="37">
        <v>111</v>
      </c>
      <c r="H29" s="37">
        <v>4</v>
      </c>
      <c r="I29" s="37">
        <v>1</v>
      </c>
      <c r="J29" s="37" t="s">
        <v>232</v>
      </c>
      <c r="K29" s="37" t="s">
        <v>272</v>
      </c>
      <c r="L29" s="37">
        <v>28</v>
      </c>
      <c r="M29" s="37">
        <v>2</v>
      </c>
      <c r="N29" s="37">
        <v>6</v>
      </c>
      <c r="O29" s="37" t="s">
        <v>151</v>
      </c>
      <c r="P29" s="37" t="s">
        <v>191</v>
      </c>
      <c r="Q29" s="37">
        <v>3</v>
      </c>
      <c r="R29" s="37">
        <v>3</v>
      </c>
      <c r="S29" s="37">
        <v>24.25</v>
      </c>
      <c r="T29" s="37">
        <v>1</v>
      </c>
      <c r="U29" s="37">
        <v>1</v>
      </c>
      <c r="V29" s="37">
        <v>1</v>
      </c>
      <c r="W29" s="37">
        <v>1</v>
      </c>
      <c r="X29" s="37">
        <v>1</v>
      </c>
      <c r="Y29" s="37">
        <v>1</v>
      </c>
      <c r="Z29" s="37">
        <v>2</v>
      </c>
      <c r="AA29" s="37">
        <v>1</v>
      </c>
      <c r="AB29" s="37">
        <v>1</v>
      </c>
      <c r="AC29" s="37">
        <v>3</v>
      </c>
      <c r="AD29" s="37">
        <v>1</v>
      </c>
      <c r="AE29" s="37">
        <v>3</v>
      </c>
      <c r="AF29" s="37">
        <v>1</v>
      </c>
      <c r="AG29" s="37">
        <v>2</v>
      </c>
      <c r="AH29" s="37">
        <v>1</v>
      </c>
      <c r="AI29" s="37">
        <v>1</v>
      </c>
      <c r="AJ29" s="37">
        <v>3</v>
      </c>
      <c r="AK29" s="37">
        <v>1</v>
      </c>
      <c r="AL29" s="37">
        <v>1</v>
      </c>
      <c r="AM29" s="37">
        <v>1</v>
      </c>
      <c r="AN29" s="37">
        <v>1</v>
      </c>
      <c r="AO29" s="37">
        <v>1</v>
      </c>
      <c r="AP29" s="37">
        <v>1</v>
      </c>
      <c r="AQ29" s="37">
        <v>1</v>
      </c>
      <c r="AR29" s="37">
        <v>2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0.4</v>
      </c>
      <c r="AZ29" s="37">
        <v>0</v>
      </c>
      <c r="BA29" s="37">
        <v>1</v>
      </c>
      <c r="BB29" s="37">
        <v>1</v>
      </c>
      <c r="BC29" s="37">
        <v>3</v>
      </c>
      <c r="BD29" s="37">
        <v>1</v>
      </c>
      <c r="BE29" s="37">
        <v>4</v>
      </c>
      <c r="BF29" s="37">
        <v>1.5</v>
      </c>
      <c r="BG29" s="37">
        <v>2</v>
      </c>
      <c r="BH29" s="37">
        <v>68.5</v>
      </c>
      <c r="BI29" s="37" t="s">
        <v>273</v>
      </c>
      <c r="BJ29" s="37" t="s">
        <v>274</v>
      </c>
      <c r="BK29" s="37">
        <v>2</v>
      </c>
      <c r="BL29" s="37">
        <v>1</v>
      </c>
      <c r="BM29" s="37">
        <v>1</v>
      </c>
      <c r="BN29" s="37">
        <v>1</v>
      </c>
      <c r="BO29" s="37">
        <v>2</v>
      </c>
      <c r="BP29" s="37">
        <v>1</v>
      </c>
      <c r="BQ29" s="37">
        <v>2</v>
      </c>
      <c r="BR29" s="37">
        <v>1</v>
      </c>
      <c r="BS29" s="37">
        <v>1</v>
      </c>
      <c r="BT29" s="37">
        <v>1.2</v>
      </c>
      <c r="BU29" s="37">
        <v>1</v>
      </c>
      <c r="BV29" s="37">
        <v>1</v>
      </c>
      <c r="BW29" s="37">
        <v>0</v>
      </c>
      <c r="CC29" s="37" t="s">
        <v>158</v>
      </c>
      <c r="CD29" s="37">
        <v>5</v>
      </c>
      <c r="CE29" s="37">
        <v>105</v>
      </c>
      <c r="CF29" s="37">
        <v>92</v>
      </c>
      <c r="CG29" s="37">
        <v>111</v>
      </c>
      <c r="CH29" s="37">
        <v>3</v>
      </c>
      <c r="CI29" s="37">
        <v>22.4</v>
      </c>
      <c r="CJ29" s="37">
        <v>44.8</v>
      </c>
      <c r="CK29" s="37">
        <v>81.5</v>
      </c>
      <c r="CL29" s="37">
        <v>3</v>
      </c>
      <c r="CM29" s="37">
        <v>2</v>
      </c>
      <c r="CN29" s="37">
        <v>1</v>
      </c>
      <c r="CO29" s="37">
        <v>1</v>
      </c>
      <c r="CP29" s="37">
        <v>1.6</v>
      </c>
      <c r="CQ29" s="37">
        <v>1.5</v>
      </c>
      <c r="CR29" s="37">
        <v>0</v>
      </c>
      <c r="CS29" s="37">
        <v>0</v>
      </c>
      <c r="CT29" s="37">
        <v>171.7</v>
      </c>
      <c r="CU29" s="37">
        <v>58.6</v>
      </c>
      <c r="CV29" s="37">
        <v>59</v>
      </c>
      <c r="CW29" s="37">
        <v>58.8</v>
      </c>
      <c r="CX29" s="37">
        <v>54.2</v>
      </c>
      <c r="CY29" s="37">
        <v>56.7</v>
      </c>
      <c r="CZ29" s="37">
        <v>92.1</v>
      </c>
      <c r="DA29" s="37">
        <v>171.8</v>
      </c>
      <c r="DB29" s="37">
        <v>58.9</v>
      </c>
      <c r="DC29" s="37">
        <v>58.9</v>
      </c>
      <c r="DD29" s="37">
        <v>58.9</v>
      </c>
      <c r="DE29" s="37">
        <v>54</v>
      </c>
      <c r="DF29" s="37">
        <v>56.7</v>
      </c>
      <c r="DG29" s="37">
        <v>3.8</v>
      </c>
      <c r="DH29" s="37">
        <v>0</v>
      </c>
      <c r="DI29" s="37">
        <v>0</v>
      </c>
      <c r="DJ29" s="37">
        <v>96.4</v>
      </c>
      <c r="DK29" s="37">
        <v>84.5</v>
      </c>
      <c r="DL29" s="37">
        <v>91.6</v>
      </c>
      <c r="DM29" s="37">
        <v>0</v>
      </c>
      <c r="DN29" s="37">
        <v>1</v>
      </c>
      <c r="DO29" s="37">
        <v>32</v>
      </c>
      <c r="DP29" s="37">
        <v>2</v>
      </c>
      <c r="DQ29" s="37" t="s">
        <v>275</v>
      </c>
      <c r="DS29" s="37">
        <v>86</v>
      </c>
      <c r="DT29" s="37">
        <v>91</v>
      </c>
      <c r="DU29" s="37">
        <v>1</v>
      </c>
      <c r="DV29" s="37" t="s">
        <v>160</v>
      </c>
      <c r="DW29" s="37" t="s">
        <v>267</v>
      </c>
      <c r="DX29" s="37">
        <v>28</v>
      </c>
      <c r="DY29" s="37">
        <v>1</v>
      </c>
      <c r="DZ29" s="37">
        <v>1</v>
      </c>
      <c r="EA29" s="37">
        <v>3</v>
      </c>
      <c r="EB29" s="37">
        <v>1</v>
      </c>
      <c r="EC29" s="37">
        <v>329208</v>
      </c>
      <c r="ED29" s="37">
        <v>4</v>
      </c>
      <c r="EE29" s="37">
        <v>10</v>
      </c>
      <c r="EF29" s="37">
        <v>1</v>
      </c>
      <c r="EG29" s="37">
        <v>2</v>
      </c>
      <c r="EH29" s="37">
        <v>2</v>
      </c>
      <c r="EI29" s="37">
        <v>28.7</v>
      </c>
      <c r="EK29" s="37">
        <v>0</v>
      </c>
      <c r="EL29" s="37">
        <v>2</v>
      </c>
      <c r="EM29" s="37">
        <v>1.6</v>
      </c>
      <c r="ER29" s="37">
        <v>140.9</v>
      </c>
      <c r="ES29" s="37">
        <v>1</v>
      </c>
      <c r="EU29">
        <v>1</v>
      </c>
      <c r="EV29">
        <v>4</v>
      </c>
      <c r="EW29">
        <v>3</v>
      </c>
      <c r="EX29">
        <v>1.7</v>
      </c>
      <c r="EY29">
        <v>2</v>
      </c>
      <c r="EZ29">
        <v>1.5</v>
      </c>
      <c r="FA29" t="s">
        <v>162</v>
      </c>
      <c r="FB29" t="s">
        <v>179</v>
      </c>
      <c r="FC29" t="s">
        <v>164</v>
      </c>
      <c r="FD29" t="s">
        <v>207</v>
      </c>
      <c r="FE29" t="s">
        <v>236</v>
      </c>
      <c r="FF29" t="s">
        <v>165</v>
      </c>
      <c r="FJ29">
        <v>116</v>
      </c>
      <c r="FK29" t="s">
        <v>276</v>
      </c>
      <c r="FL29" t="s">
        <v>211</v>
      </c>
      <c r="FM29">
        <v>1</v>
      </c>
      <c r="FO29" t="s">
        <v>185</v>
      </c>
      <c r="FP29">
        <v>1</v>
      </c>
      <c r="FU29">
        <v>7</v>
      </c>
      <c r="FV29" t="s">
        <v>277</v>
      </c>
      <c r="FW29" t="s">
        <v>170</v>
      </c>
    </row>
    <row r="30" spans="1:183" x14ac:dyDescent="0.25">
      <c r="A30" s="37" t="s">
        <v>264</v>
      </c>
      <c r="B30" s="37" t="s">
        <v>150</v>
      </c>
      <c r="C30" s="37">
        <v>3</v>
      </c>
      <c r="D30" s="37">
        <v>9</v>
      </c>
      <c r="E30" s="37" t="s">
        <v>155</v>
      </c>
      <c r="F30" s="37" t="s">
        <v>278</v>
      </c>
      <c r="G30" s="37">
        <v>111</v>
      </c>
      <c r="H30" s="37">
        <v>11</v>
      </c>
      <c r="I30" s="37">
        <v>1</v>
      </c>
      <c r="J30" s="37" t="s">
        <v>279</v>
      </c>
      <c r="K30" s="37" t="s">
        <v>280</v>
      </c>
      <c r="L30" s="37">
        <v>34</v>
      </c>
      <c r="M30" s="37">
        <v>2</v>
      </c>
      <c r="N30" s="37">
        <v>8.5</v>
      </c>
      <c r="O30" s="37" t="s">
        <v>155</v>
      </c>
      <c r="P30" s="37" t="s">
        <v>156</v>
      </c>
      <c r="Q30" s="37">
        <v>8</v>
      </c>
      <c r="R30" s="37">
        <v>9</v>
      </c>
      <c r="S30" s="37">
        <v>14</v>
      </c>
      <c r="T30" s="37">
        <v>3.5</v>
      </c>
      <c r="U30" s="37">
        <v>1</v>
      </c>
      <c r="V30" s="37">
        <v>1</v>
      </c>
      <c r="W30" s="37">
        <v>1</v>
      </c>
      <c r="X30" s="37">
        <v>2</v>
      </c>
      <c r="Y30" s="37">
        <v>3</v>
      </c>
      <c r="Z30" s="37">
        <v>5</v>
      </c>
      <c r="AA30" s="37">
        <v>2</v>
      </c>
      <c r="AB30" s="37">
        <v>5</v>
      </c>
      <c r="AC30" s="37">
        <v>4</v>
      </c>
      <c r="AD30" s="37">
        <v>4</v>
      </c>
      <c r="AE30" s="37">
        <v>6</v>
      </c>
      <c r="AF30" s="37">
        <v>3</v>
      </c>
      <c r="AG30" s="37">
        <v>4</v>
      </c>
      <c r="AH30" s="37">
        <v>2</v>
      </c>
      <c r="AI30" s="37">
        <v>4</v>
      </c>
      <c r="AJ30" s="37">
        <v>2</v>
      </c>
      <c r="AK30" s="37">
        <v>4</v>
      </c>
      <c r="AL30" s="37">
        <v>5</v>
      </c>
      <c r="AM30" s="37">
        <v>4</v>
      </c>
      <c r="AN30" s="37">
        <v>3</v>
      </c>
      <c r="AO30" s="37">
        <v>4</v>
      </c>
      <c r="AP30" s="37">
        <v>5</v>
      </c>
      <c r="AQ30" s="37">
        <v>3</v>
      </c>
      <c r="AR30" s="37">
        <v>4</v>
      </c>
      <c r="AS30" s="37">
        <v>11.2</v>
      </c>
      <c r="AT30" s="37">
        <v>9.3000000000000007</v>
      </c>
      <c r="AU30" s="37">
        <v>1</v>
      </c>
      <c r="AV30" s="37">
        <v>10.5</v>
      </c>
      <c r="AW30" s="37">
        <v>4.5999999999999996</v>
      </c>
      <c r="AX30" s="37">
        <v>3.5</v>
      </c>
      <c r="AY30" s="37">
        <v>1.5</v>
      </c>
      <c r="AZ30" s="37">
        <v>4.7</v>
      </c>
      <c r="BA30" s="37">
        <v>2</v>
      </c>
      <c r="BB30" s="37">
        <v>3</v>
      </c>
      <c r="BC30" s="37">
        <v>6</v>
      </c>
      <c r="BD30" s="37">
        <v>2</v>
      </c>
      <c r="BE30" s="37">
        <v>9</v>
      </c>
      <c r="BF30" s="37">
        <v>-21.6</v>
      </c>
      <c r="BH30" s="37">
        <v>66.3</v>
      </c>
      <c r="BI30" s="37" t="s">
        <v>159</v>
      </c>
      <c r="BJ30" s="37" t="s">
        <v>205</v>
      </c>
      <c r="BK30" s="37">
        <v>5</v>
      </c>
      <c r="BL30" s="37">
        <v>5</v>
      </c>
      <c r="BM30" s="37">
        <v>3</v>
      </c>
      <c r="BN30" s="37">
        <v>3</v>
      </c>
      <c r="BO30" s="37">
        <v>2</v>
      </c>
      <c r="BP30" s="37">
        <v>2</v>
      </c>
      <c r="BQ30" s="37">
        <v>4</v>
      </c>
      <c r="BR30" s="37">
        <v>2</v>
      </c>
      <c r="BS30" s="37">
        <v>2</v>
      </c>
      <c r="BT30" s="37">
        <v>20</v>
      </c>
      <c r="CC30" s="37" t="s">
        <v>206</v>
      </c>
      <c r="CD30" s="37">
        <v>3</v>
      </c>
      <c r="CE30" s="37">
        <v>104</v>
      </c>
      <c r="CF30" s="37">
        <v>89</v>
      </c>
      <c r="CG30" s="37">
        <v>108</v>
      </c>
      <c r="CH30" s="37">
        <v>0</v>
      </c>
      <c r="CI30" s="37">
        <v>48.1</v>
      </c>
      <c r="CJ30" s="37">
        <v>71.8</v>
      </c>
      <c r="CK30" s="37">
        <v>107.3</v>
      </c>
      <c r="CL30" s="37">
        <v>5</v>
      </c>
      <c r="CM30" s="37">
        <v>4</v>
      </c>
      <c r="CN30" s="37">
        <v>2</v>
      </c>
      <c r="CO30" s="37">
        <v>2</v>
      </c>
      <c r="CP30" s="37">
        <v>2.1</v>
      </c>
      <c r="CQ30" s="37">
        <v>2.1</v>
      </c>
      <c r="CR30" s="37">
        <v>1.5</v>
      </c>
      <c r="CS30" s="37">
        <v>0.1</v>
      </c>
      <c r="CT30" s="37">
        <v>166.3</v>
      </c>
      <c r="CU30" s="37">
        <v>54.5</v>
      </c>
      <c r="CV30" s="37">
        <v>55.7</v>
      </c>
      <c r="CW30" s="37">
        <v>55.1</v>
      </c>
      <c r="CX30" s="37">
        <v>56.1</v>
      </c>
      <c r="CY30" s="37">
        <v>55.4</v>
      </c>
      <c r="CZ30" s="37">
        <v>101.7</v>
      </c>
      <c r="DA30" s="37">
        <v>166.4</v>
      </c>
      <c r="DB30" s="37">
        <v>54.9</v>
      </c>
      <c r="DC30" s="37">
        <v>55.7</v>
      </c>
      <c r="DD30" s="37">
        <v>55.3</v>
      </c>
      <c r="DE30" s="37">
        <v>55.8</v>
      </c>
      <c r="DF30" s="37">
        <v>55.4</v>
      </c>
      <c r="DG30" s="37">
        <v>9.1</v>
      </c>
      <c r="DH30" s="37">
        <v>4.5</v>
      </c>
      <c r="DI30" s="37">
        <v>0.9</v>
      </c>
      <c r="DJ30" s="37">
        <v>92.2</v>
      </c>
      <c r="DK30" s="37">
        <v>87.6</v>
      </c>
      <c r="DL30" s="37">
        <v>90.8</v>
      </c>
      <c r="DM30" s="37">
        <v>0.7</v>
      </c>
      <c r="DN30" s="37">
        <v>2</v>
      </c>
      <c r="DO30" s="37">
        <v>9</v>
      </c>
      <c r="DP30" s="37">
        <v>4</v>
      </c>
      <c r="DQ30" s="37" t="s">
        <v>173</v>
      </c>
      <c r="DS30" s="37">
        <v>86</v>
      </c>
      <c r="DT30" s="37">
        <v>88</v>
      </c>
      <c r="DU30" s="37">
        <v>2</v>
      </c>
      <c r="DV30" s="37" t="s">
        <v>160</v>
      </c>
      <c r="DW30" s="37" t="s">
        <v>281</v>
      </c>
      <c r="DX30" s="37">
        <v>34</v>
      </c>
      <c r="DY30" s="37">
        <v>2</v>
      </c>
      <c r="DZ30" s="37">
        <v>10</v>
      </c>
      <c r="EA30" s="37">
        <v>5</v>
      </c>
      <c r="EB30" s="37">
        <v>2</v>
      </c>
      <c r="EC30" s="37">
        <v>329209</v>
      </c>
      <c r="ED30" s="37">
        <v>11</v>
      </c>
      <c r="EE30" s="37">
        <v>10</v>
      </c>
      <c r="EF30" s="37">
        <v>2</v>
      </c>
      <c r="EG30" s="37">
        <v>2</v>
      </c>
      <c r="EH30" s="37">
        <v>2</v>
      </c>
      <c r="EI30" s="37">
        <v>18.2</v>
      </c>
      <c r="EM30" s="37">
        <v>40</v>
      </c>
      <c r="ER30" s="37">
        <v>139.19999999999999</v>
      </c>
      <c r="ES30" s="37">
        <v>10</v>
      </c>
      <c r="EU30">
        <v>18.8</v>
      </c>
      <c r="EV30">
        <v>39.6</v>
      </c>
      <c r="EW30">
        <v>2</v>
      </c>
      <c r="EX30">
        <v>1</v>
      </c>
      <c r="EY30">
        <v>2</v>
      </c>
      <c r="EZ30">
        <v>1</v>
      </c>
      <c r="FA30" t="s">
        <v>178</v>
      </c>
      <c r="FB30" t="s">
        <v>179</v>
      </c>
      <c r="FC30" t="s">
        <v>164</v>
      </c>
      <c r="FD30" t="s">
        <v>207</v>
      </c>
      <c r="FE30" t="s">
        <v>236</v>
      </c>
      <c r="FF30" t="s">
        <v>165</v>
      </c>
      <c r="FJ30">
        <v>99</v>
      </c>
      <c r="FK30" t="s">
        <v>262</v>
      </c>
      <c r="FL30" t="s">
        <v>184</v>
      </c>
      <c r="FM30">
        <v>1</v>
      </c>
      <c r="FO30" t="s">
        <v>168</v>
      </c>
      <c r="FR30">
        <v>3</v>
      </c>
      <c r="FU30">
        <v>6</v>
      </c>
      <c r="FV30" t="s">
        <v>169</v>
      </c>
      <c r="FW30" t="s">
        <v>282</v>
      </c>
    </row>
    <row r="31" spans="1:183" x14ac:dyDescent="0.25">
      <c r="A31" s="37" t="s">
        <v>264</v>
      </c>
      <c r="B31" s="37" t="s">
        <v>150</v>
      </c>
      <c r="C31" s="37">
        <v>4</v>
      </c>
      <c r="D31" s="37">
        <v>7</v>
      </c>
      <c r="E31" s="37" t="s">
        <v>151</v>
      </c>
      <c r="F31" s="37" t="s">
        <v>283</v>
      </c>
      <c r="G31" s="37">
        <v>112</v>
      </c>
      <c r="H31" s="37">
        <v>9</v>
      </c>
      <c r="I31" s="37">
        <v>1</v>
      </c>
      <c r="J31" s="37" t="s">
        <v>153</v>
      </c>
      <c r="K31" s="37" t="s">
        <v>284</v>
      </c>
      <c r="L31" s="37">
        <v>42</v>
      </c>
      <c r="M31" s="37">
        <v>1</v>
      </c>
      <c r="N31" s="37">
        <v>7</v>
      </c>
      <c r="O31" s="37" t="s">
        <v>151</v>
      </c>
      <c r="P31" s="37" t="s">
        <v>191</v>
      </c>
      <c r="Q31" s="37">
        <v>5</v>
      </c>
      <c r="R31" s="37">
        <v>3</v>
      </c>
      <c r="S31" s="37">
        <v>23.5</v>
      </c>
      <c r="T31" s="37">
        <v>1</v>
      </c>
      <c r="U31" s="37">
        <v>1</v>
      </c>
      <c r="V31" s="37">
        <v>1</v>
      </c>
      <c r="W31" s="37">
        <v>1</v>
      </c>
      <c r="X31" s="37">
        <v>1</v>
      </c>
      <c r="Y31" s="37">
        <v>1</v>
      </c>
      <c r="Z31" s="37">
        <v>5</v>
      </c>
      <c r="AA31" s="37">
        <v>3</v>
      </c>
      <c r="AB31" s="37">
        <v>5</v>
      </c>
      <c r="AC31" s="37">
        <v>1</v>
      </c>
      <c r="AD31" s="37">
        <v>1</v>
      </c>
      <c r="AE31" s="37">
        <v>3</v>
      </c>
      <c r="AF31" s="37">
        <v>1</v>
      </c>
      <c r="AG31" s="37">
        <v>5</v>
      </c>
      <c r="AH31" s="37">
        <v>3</v>
      </c>
      <c r="AI31" s="37">
        <v>4</v>
      </c>
      <c r="AJ31" s="37">
        <v>1</v>
      </c>
      <c r="AK31" s="37">
        <v>1</v>
      </c>
      <c r="AL31" s="37">
        <v>3</v>
      </c>
      <c r="AM31" s="37">
        <v>1</v>
      </c>
      <c r="AN31" s="37">
        <v>1</v>
      </c>
      <c r="AO31" s="37">
        <v>3</v>
      </c>
      <c r="AP31" s="37">
        <v>1</v>
      </c>
      <c r="AQ31" s="37">
        <v>1</v>
      </c>
      <c r="AR31" s="37">
        <v>1</v>
      </c>
      <c r="AS31" s="37">
        <v>1.5</v>
      </c>
      <c r="AT31" s="37">
        <v>0</v>
      </c>
      <c r="AU31" s="37">
        <v>0</v>
      </c>
      <c r="AV31" s="37">
        <v>1.7</v>
      </c>
      <c r="AW31" s="37">
        <v>0</v>
      </c>
      <c r="AX31" s="37">
        <v>0</v>
      </c>
      <c r="AY31" s="37">
        <v>0</v>
      </c>
      <c r="AZ31" s="37">
        <v>0</v>
      </c>
      <c r="BA31" s="37">
        <v>1</v>
      </c>
      <c r="BB31" s="37">
        <v>1</v>
      </c>
      <c r="BC31" s="37">
        <v>3</v>
      </c>
      <c r="BD31" s="37">
        <v>1</v>
      </c>
      <c r="BE31" s="37">
        <v>4</v>
      </c>
      <c r="BF31" s="37">
        <v>-3</v>
      </c>
      <c r="BH31" s="37">
        <v>67.8</v>
      </c>
      <c r="BI31" s="37" t="s">
        <v>285</v>
      </c>
      <c r="BJ31" s="37" t="s">
        <v>286</v>
      </c>
      <c r="BK31" s="37">
        <v>5</v>
      </c>
      <c r="BL31" s="37">
        <v>5</v>
      </c>
      <c r="BM31" s="37">
        <v>1</v>
      </c>
      <c r="BN31" s="37">
        <v>1</v>
      </c>
      <c r="BO31" s="37">
        <v>1</v>
      </c>
      <c r="BP31" s="37">
        <v>1</v>
      </c>
      <c r="BQ31" s="37">
        <v>1</v>
      </c>
      <c r="BR31" s="37">
        <v>1</v>
      </c>
      <c r="BS31" s="37">
        <v>1</v>
      </c>
      <c r="BT31" s="37">
        <v>2</v>
      </c>
      <c r="CC31" s="37" t="s">
        <v>175</v>
      </c>
      <c r="CD31" s="37">
        <v>3</v>
      </c>
      <c r="CE31" s="37">
        <v>111</v>
      </c>
      <c r="CF31" s="37">
        <v>100</v>
      </c>
      <c r="CG31" s="37">
        <v>121</v>
      </c>
      <c r="CH31" s="37">
        <v>-8</v>
      </c>
      <c r="CI31" s="37">
        <v>22.2</v>
      </c>
      <c r="CJ31" s="37">
        <v>44.6</v>
      </c>
      <c r="CK31" s="37">
        <v>79.8</v>
      </c>
      <c r="CL31" s="37">
        <v>2</v>
      </c>
      <c r="CM31" s="37">
        <v>2</v>
      </c>
      <c r="CN31" s="37">
        <v>1</v>
      </c>
      <c r="CO31" s="37">
        <v>1</v>
      </c>
      <c r="CP31" s="37">
        <v>1</v>
      </c>
      <c r="CQ31" s="37">
        <v>0.5</v>
      </c>
      <c r="CR31" s="37">
        <v>0</v>
      </c>
      <c r="CS31" s="37">
        <v>0</v>
      </c>
      <c r="CT31" s="37">
        <v>174.6</v>
      </c>
      <c r="CU31" s="37">
        <v>59.3</v>
      </c>
      <c r="CV31" s="37">
        <v>59</v>
      </c>
      <c r="CW31" s="37">
        <v>59.2</v>
      </c>
      <c r="CX31" s="37">
        <v>56.3</v>
      </c>
      <c r="CY31" s="37">
        <v>57.9</v>
      </c>
      <c r="CZ31" s="37">
        <v>95.2</v>
      </c>
      <c r="DA31" s="37">
        <v>174.6</v>
      </c>
      <c r="DB31" s="37">
        <v>59.5</v>
      </c>
      <c r="DC31" s="37">
        <v>58.9</v>
      </c>
      <c r="DD31" s="37">
        <v>59.2</v>
      </c>
      <c r="DE31" s="37">
        <v>56.3</v>
      </c>
      <c r="DF31" s="37">
        <v>57.9</v>
      </c>
      <c r="DG31" s="37">
        <v>6.6</v>
      </c>
      <c r="DH31" s="37">
        <v>2.7</v>
      </c>
      <c r="DI31" s="37">
        <v>0</v>
      </c>
      <c r="DJ31" s="37">
        <v>97.6</v>
      </c>
      <c r="DK31" s="37">
        <v>85</v>
      </c>
      <c r="DL31" s="37">
        <v>92.6</v>
      </c>
      <c r="DM31" s="37">
        <v>0</v>
      </c>
      <c r="DN31" s="37">
        <v>1</v>
      </c>
      <c r="DO31" s="37">
        <v>17</v>
      </c>
      <c r="DP31" s="37">
        <v>3</v>
      </c>
      <c r="DQ31" s="37" t="s">
        <v>287</v>
      </c>
      <c r="DS31" s="37">
        <v>88</v>
      </c>
      <c r="DT31" s="37">
        <v>99</v>
      </c>
      <c r="DU31" s="37">
        <v>1</v>
      </c>
      <c r="DV31" s="37" t="s">
        <v>288</v>
      </c>
      <c r="DW31" s="37" t="s">
        <v>289</v>
      </c>
      <c r="DX31" s="37">
        <v>42</v>
      </c>
      <c r="DY31" s="37">
        <v>1</v>
      </c>
      <c r="DZ31" s="37">
        <v>1</v>
      </c>
      <c r="EA31" s="37">
        <v>2</v>
      </c>
      <c r="EB31" s="37">
        <v>1</v>
      </c>
      <c r="EC31" s="37">
        <v>329210</v>
      </c>
      <c r="ED31" s="37">
        <v>9</v>
      </c>
      <c r="EE31" s="37">
        <v>10</v>
      </c>
      <c r="EF31" s="37">
        <v>1</v>
      </c>
      <c r="EG31" s="37">
        <v>1</v>
      </c>
      <c r="EH31" s="37">
        <v>1</v>
      </c>
      <c r="EI31" s="37">
        <v>34.700000000000003</v>
      </c>
      <c r="EM31" s="37">
        <v>1.5</v>
      </c>
      <c r="ER31" s="37">
        <v>151.4</v>
      </c>
      <c r="ES31" s="37">
        <v>1</v>
      </c>
      <c r="EU31">
        <v>1.5</v>
      </c>
      <c r="EV31">
        <v>5</v>
      </c>
      <c r="EW31">
        <v>3</v>
      </c>
      <c r="EX31">
        <v>2</v>
      </c>
      <c r="EY31">
        <v>3</v>
      </c>
      <c r="EZ31">
        <v>0.7</v>
      </c>
      <c r="FA31" t="s">
        <v>162</v>
      </c>
      <c r="FB31" t="s">
        <v>163</v>
      </c>
      <c r="FC31" t="s">
        <v>164</v>
      </c>
      <c r="FD31" t="s">
        <v>207</v>
      </c>
      <c r="FE31" t="s">
        <v>209</v>
      </c>
      <c r="FF31" t="s">
        <v>165</v>
      </c>
      <c r="FJ31">
        <v>104</v>
      </c>
      <c r="FK31" t="s">
        <v>237</v>
      </c>
      <c r="FL31" t="s">
        <v>184</v>
      </c>
      <c r="FM31">
        <v>1</v>
      </c>
      <c r="FO31" t="s">
        <v>185</v>
      </c>
      <c r="FP31">
        <v>1</v>
      </c>
      <c r="FU31">
        <v>5</v>
      </c>
      <c r="FV31" t="s">
        <v>230</v>
      </c>
      <c r="FW31" t="s">
        <v>187</v>
      </c>
    </row>
    <row r="32" spans="1:183" x14ac:dyDescent="0.25">
      <c r="A32" s="37" t="s">
        <v>264</v>
      </c>
      <c r="B32" s="37" t="s">
        <v>150</v>
      </c>
      <c r="C32" s="37">
        <v>5</v>
      </c>
      <c r="D32" s="37">
        <v>5</v>
      </c>
      <c r="E32" s="37" t="s">
        <v>155</v>
      </c>
      <c r="F32" s="37" t="s">
        <v>290</v>
      </c>
      <c r="G32" s="37">
        <v>113</v>
      </c>
      <c r="H32" s="37">
        <v>12</v>
      </c>
      <c r="I32" s="37">
        <v>1</v>
      </c>
      <c r="J32" s="37" t="s">
        <v>291</v>
      </c>
      <c r="K32" s="37" t="s">
        <v>292</v>
      </c>
      <c r="L32" s="37">
        <v>147</v>
      </c>
      <c r="M32" s="37">
        <v>1</v>
      </c>
      <c r="N32" s="37">
        <v>6</v>
      </c>
      <c r="O32" s="37" t="s">
        <v>155</v>
      </c>
      <c r="P32" s="37" t="s">
        <v>156</v>
      </c>
      <c r="Q32" s="37">
        <v>1</v>
      </c>
      <c r="R32" s="37">
        <v>1</v>
      </c>
      <c r="S32" s="37">
        <v>12.25</v>
      </c>
      <c r="T32" s="37">
        <v>4.5</v>
      </c>
      <c r="U32" s="37">
        <v>3</v>
      </c>
      <c r="V32" s="37">
        <v>3</v>
      </c>
      <c r="W32" s="37">
        <v>3</v>
      </c>
      <c r="X32" s="37">
        <v>2</v>
      </c>
      <c r="Y32" s="37">
        <v>3</v>
      </c>
      <c r="Z32" s="37">
        <v>11</v>
      </c>
      <c r="AA32" s="37">
        <v>2</v>
      </c>
      <c r="AB32" s="37">
        <v>6</v>
      </c>
      <c r="AC32" s="37">
        <v>3</v>
      </c>
      <c r="AD32" s="37">
        <v>2</v>
      </c>
      <c r="AE32" s="37">
        <v>3</v>
      </c>
      <c r="AF32" s="37">
        <v>2</v>
      </c>
      <c r="AG32" s="37">
        <v>8</v>
      </c>
      <c r="AH32" s="37">
        <v>2</v>
      </c>
      <c r="AI32" s="37">
        <v>4</v>
      </c>
      <c r="AJ32" s="37">
        <v>2</v>
      </c>
      <c r="AK32" s="37">
        <v>1</v>
      </c>
      <c r="AL32" s="37">
        <v>3</v>
      </c>
      <c r="AM32" s="37">
        <v>9</v>
      </c>
      <c r="AN32" s="37">
        <v>3</v>
      </c>
      <c r="AO32" s="37">
        <v>2</v>
      </c>
      <c r="AP32" s="37">
        <v>3</v>
      </c>
      <c r="AQ32" s="37">
        <v>4</v>
      </c>
      <c r="AR32" s="37">
        <v>6</v>
      </c>
      <c r="AS32" s="37">
        <v>2</v>
      </c>
      <c r="AT32" s="37">
        <v>6.4</v>
      </c>
      <c r="AU32" s="37">
        <v>0.6</v>
      </c>
      <c r="AV32" s="37">
        <v>1.4</v>
      </c>
      <c r="AW32" s="37">
        <v>1.3</v>
      </c>
      <c r="AX32" s="37">
        <v>0.5</v>
      </c>
      <c r="AY32" s="37">
        <v>5.7</v>
      </c>
      <c r="AZ32" s="37">
        <v>3.4</v>
      </c>
      <c r="BA32" s="37">
        <v>3</v>
      </c>
      <c r="BB32" s="37">
        <v>2</v>
      </c>
      <c r="BC32" s="37">
        <v>4</v>
      </c>
      <c r="BD32" s="37">
        <v>3</v>
      </c>
      <c r="BE32" s="37">
        <v>6</v>
      </c>
      <c r="BF32" s="37">
        <v>9.5</v>
      </c>
      <c r="BH32" s="37">
        <v>67.099999999999994</v>
      </c>
      <c r="BI32" s="37" t="s">
        <v>173</v>
      </c>
      <c r="BJ32" s="37" t="s">
        <v>293</v>
      </c>
      <c r="BK32" s="37">
        <v>11</v>
      </c>
      <c r="BL32" s="37">
        <v>6</v>
      </c>
      <c r="BM32" s="37">
        <v>2</v>
      </c>
      <c r="BN32" s="37">
        <v>3</v>
      </c>
      <c r="BO32" s="37">
        <v>3</v>
      </c>
      <c r="BP32" s="37">
        <v>2</v>
      </c>
      <c r="BQ32" s="37">
        <v>6</v>
      </c>
      <c r="BR32" s="37">
        <v>3</v>
      </c>
      <c r="BS32" s="37">
        <v>3</v>
      </c>
      <c r="BT32" s="37">
        <v>12</v>
      </c>
      <c r="CC32" s="37" t="s">
        <v>175</v>
      </c>
      <c r="CD32" s="37">
        <v>6</v>
      </c>
      <c r="CE32" s="37">
        <v>117</v>
      </c>
      <c r="CF32" s="37">
        <v>91</v>
      </c>
      <c r="CG32" s="37">
        <v>108</v>
      </c>
      <c r="CH32" s="37">
        <v>-5</v>
      </c>
      <c r="CI32" s="37">
        <v>22.8</v>
      </c>
      <c r="CJ32" s="37">
        <v>44.3</v>
      </c>
      <c r="CK32" s="37">
        <v>55.5</v>
      </c>
      <c r="CL32" s="37">
        <v>2</v>
      </c>
      <c r="CM32" s="37">
        <v>2</v>
      </c>
      <c r="CN32" s="37">
        <v>2</v>
      </c>
      <c r="CO32" s="37">
        <v>4</v>
      </c>
      <c r="CP32" s="37">
        <v>1.5</v>
      </c>
      <c r="CQ32" s="37">
        <v>1.5</v>
      </c>
      <c r="CR32" s="37">
        <v>1.5</v>
      </c>
      <c r="CS32" s="37">
        <v>3</v>
      </c>
      <c r="CT32" s="37">
        <v>177.4</v>
      </c>
      <c r="CU32" s="37">
        <v>57.6</v>
      </c>
      <c r="CV32" s="37">
        <v>61.4</v>
      </c>
      <c r="CW32" s="37">
        <v>59.5</v>
      </c>
      <c r="CX32" s="37">
        <v>58.4</v>
      </c>
      <c r="CY32" s="37">
        <v>59.2</v>
      </c>
      <c r="CZ32" s="37">
        <v>98.1</v>
      </c>
      <c r="DA32" s="37">
        <v>178.2</v>
      </c>
      <c r="DB32" s="37">
        <v>57.9</v>
      </c>
      <c r="DC32" s="37">
        <v>61.4</v>
      </c>
      <c r="DD32" s="37">
        <v>59.7</v>
      </c>
      <c r="DE32" s="37">
        <v>58.9</v>
      </c>
      <c r="DF32" s="37">
        <v>59.5</v>
      </c>
      <c r="DG32" s="37">
        <v>16.399999999999999</v>
      </c>
      <c r="DH32" s="37">
        <v>2.4</v>
      </c>
      <c r="DI32" s="37">
        <v>0.4</v>
      </c>
      <c r="DJ32" s="37">
        <v>98.8</v>
      </c>
      <c r="DK32" s="37">
        <v>85.5</v>
      </c>
      <c r="DL32" s="37">
        <v>93.5</v>
      </c>
      <c r="DM32" s="37">
        <v>1.2</v>
      </c>
      <c r="DN32" s="37">
        <v>3</v>
      </c>
      <c r="DO32" s="37">
        <v>7</v>
      </c>
      <c r="DP32" s="37">
        <v>6</v>
      </c>
      <c r="DQ32" s="37" t="s">
        <v>173</v>
      </c>
      <c r="DS32" s="37">
        <v>84</v>
      </c>
      <c r="DT32" s="37">
        <v>87</v>
      </c>
      <c r="DV32" s="37" t="s">
        <v>217</v>
      </c>
      <c r="DW32" s="37" t="s">
        <v>235</v>
      </c>
      <c r="DX32" s="37">
        <v>147</v>
      </c>
      <c r="DY32" s="37">
        <v>1</v>
      </c>
      <c r="DZ32" s="37">
        <v>11</v>
      </c>
      <c r="EA32" s="37">
        <v>2</v>
      </c>
      <c r="EB32" s="37">
        <v>3</v>
      </c>
      <c r="EC32" s="37">
        <v>329211</v>
      </c>
      <c r="ED32" s="37">
        <v>12</v>
      </c>
      <c r="EE32" s="37">
        <v>10</v>
      </c>
      <c r="EF32" s="37">
        <v>1</v>
      </c>
      <c r="EG32" s="37">
        <v>1</v>
      </c>
      <c r="EH32" s="37">
        <v>1</v>
      </c>
      <c r="EI32" s="37">
        <v>21.6</v>
      </c>
      <c r="EM32" s="37">
        <v>25</v>
      </c>
      <c r="ER32" s="37">
        <v>152.5</v>
      </c>
      <c r="ES32" s="37">
        <v>11</v>
      </c>
      <c r="EU32">
        <v>14.8</v>
      </c>
      <c r="EV32">
        <v>31.6</v>
      </c>
      <c r="EW32">
        <v>1</v>
      </c>
      <c r="EX32">
        <v>0</v>
      </c>
      <c r="EY32">
        <v>1</v>
      </c>
      <c r="EZ32">
        <v>0</v>
      </c>
      <c r="FA32" t="s">
        <v>178</v>
      </c>
      <c r="FB32" t="s">
        <v>163</v>
      </c>
      <c r="FC32" t="s">
        <v>181</v>
      </c>
      <c r="FD32" t="s">
        <v>294</v>
      </c>
      <c r="FE32" t="s">
        <v>165</v>
      </c>
      <c r="FJ32">
        <v>96</v>
      </c>
      <c r="FK32" t="s">
        <v>262</v>
      </c>
      <c r="FL32" t="s">
        <v>238</v>
      </c>
      <c r="FM32">
        <v>1</v>
      </c>
      <c r="FO32" t="s">
        <v>168</v>
      </c>
      <c r="FR32">
        <v>3</v>
      </c>
      <c r="FU32">
        <v>7</v>
      </c>
      <c r="FV32" t="s">
        <v>230</v>
      </c>
      <c r="FW32" t="s">
        <v>170</v>
      </c>
    </row>
    <row r="33" spans="1:179" x14ac:dyDescent="0.25">
      <c r="A33" s="37" t="s">
        <v>264</v>
      </c>
      <c r="B33" s="37" t="s">
        <v>150</v>
      </c>
      <c r="C33" s="37">
        <v>6</v>
      </c>
      <c r="D33" s="37">
        <v>8</v>
      </c>
      <c r="E33" s="37" t="s">
        <v>151</v>
      </c>
      <c r="F33" s="37" t="s">
        <v>290</v>
      </c>
      <c r="G33" s="37">
        <v>114</v>
      </c>
      <c r="H33" s="37">
        <v>10</v>
      </c>
      <c r="I33" s="37">
        <v>1</v>
      </c>
      <c r="J33" s="37" t="s">
        <v>202</v>
      </c>
      <c r="K33" s="37" t="s">
        <v>295</v>
      </c>
      <c r="L33" s="37">
        <v>21</v>
      </c>
      <c r="M33" s="37">
        <v>3</v>
      </c>
      <c r="N33" s="37">
        <v>8.5</v>
      </c>
      <c r="O33" s="37" t="s">
        <v>151</v>
      </c>
      <c r="P33" s="37" t="s">
        <v>296</v>
      </c>
      <c r="Q33" s="37">
        <v>9</v>
      </c>
      <c r="R33" s="37">
        <v>9</v>
      </c>
      <c r="S33" s="37">
        <v>23.25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2</v>
      </c>
      <c r="Z33" s="37">
        <v>1</v>
      </c>
      <c r="AA33" s="37">
        <v>2</v>
      </c>
      <c r="AB33" s="37">
        <v>1</v>
      </c>
      <c r="AC33" s="37">
        <v>3</v>
      </c>
      <c r="AD33" s="37">
        <v>2</v>
      </c>
      <c r="AE33" s="37">
        <v>5</v>
      </c>
      <c r="AF33" s="37">
        <v>2</v>
      </c>
      <c r="AG33" s="37">
        <v>1</v>
      </c>
      <c r="AH33" s="37">
        <v>2</v>
      </c>
      <c r="AI33" s="37">
        <v>1</v>
      </c>
      <c r="AJ33" s="37">
        <v>3</v>
      </c>
      <c r="AK33" s="37">
        <v>2</v>
      </c>
      <c r="AL33" s="37">
        <v>1</v>
      </c>
      <c r="AM33" s="37">
        <v>3</v>
      </c>
      <c r="AN33" s="37">
        <v>1</v>
      </c>
      <c r="AO33" s="37">
        <v>2</v>
      </c>
      <c r="AP33" s="37">
        <v>2</v>
      </c>
      <c r="AQ33" s="37">
        <v>2</v>
      </c>
      <c r="AR33" s="37">
        <v>1</v>
      </c>
      <c r="AS33" s="37">
        <v>0</v>
      </c>
      <c r="AT33" s="37">
        <v>6</v>
      </c>
      <c r="AU33" s="37">
        <v>0</v>
      </c>
      <c r="AV33" s="37">
        <v>2.1</v>
      </c>
      <c r="AW33" s="37">
        <v>4.5999999999999996</v>
      </c>
      <c r="AX33" s="37">
        <v>0.8</v>
      </c>
      <c r="AY33" s="37">
        <v>0</v>
      </c>
      <c r="AZ33" s="37">
        <v>1.6</v>
      </c>
      <c r="BA33" s="37">
        <v>2</v>
      </c>
      <c r="BB33" s="37">
        <v>2</v>
      </c>
      <c r="BC33" s="37">
        <v>6</v>
      </c>
      <c r="BD33" s="37">
        <v>2</v>
      </c>
      <c r="BE33" s="37">
        <v>8</v>
      </c>
      <c r="BF33" s="37">
        <v>4.3</v>
      </c>
      <c r="BG33" s="37">
        <v>2</v>
      </c>
      <c r="BH33" s="37">
        <v>67.2</v>
      </c>
      <c r="BI33" s="37" t="s">
        <v>173</v>
      </c>
      <c r="BJ33" s="37" t="s">
        <v>297</v>
      </c>
      <c r="BK33" s="37">
        <v>1</v>
      </c>
      <c r="BL33" s="37">
        <v>1</v>
      </c>
      <c r="BM33" s="37">
        <v>1</v>
      </c>
      <c r="BN33" s="37">
        <v>2</v>
      </c>
      <c r="BO33" s="37">
        <v>2</v>
      </c>
      <c r="BP33" s="37">
        <v>1</v>
      </c>
      <c r="BQ33" s="37">
        <v>1</v>
      </c>
      <c r="BR33" s="37">
        <v>2</v>
      </c>
      <c r="BS33" s="37">
        <v>2</v>
      </c>
      <c r="BT33" s="37">
        <v>6</v>
      </c>
      <c r="CC33" s="37" t="s">
        <v>206</v>
      </c>
      <c r="CD33" s="37">
        <v>3</v>
      </c>
      <c r="CE33" s="37">
        <v>106</v>
      </c>
      <c r="CF33" s="37">
        <v>106</v>
      </c>
      <c r="CG33" s="37">
        <v>113</v>
      </c>
      <c r="CH33" s="37">
        <v>-31</v>
      </c>
      <c r="CI33" s="37">
        <v>45</v>
      </c>
      <c r="CJ33" s="37">
        <v>68.5</v>
      </c>
      <c r="CK33" s="37">
        <v>92.1</v>
      </c>
      <c r="CL33" s="37">
        <v>3</v>
      </c>
      <c r="CM33" s="37">
        <v>3</v>
      </c>
      <c r="CN33" s="37">
        <v>2</v>
      </c>
      <c r="CO33" s="37">
        <v>1</v>
      </c>
      <c r="CP33" s="37">
        <v>2</v>
      </c>
      <c r="CQ33" s="37">
        <v>0.6</v>
      </c>
      <c r="CR33" s="37">
        <v>0.2</v>
      </c>
      <c r="CS33" s="37">
        <v>0</v>
      </c>
      <c r="CT33" s="37">
        <v>170.8</v>
      </c>
      <c r="CU33" s="37">
        <v>58.3</v>
      </c>
      <c r="CV33" s="37">
        <v>56.4</v>
      </c>
      <c r="CW33" s="37">
        <v>57.4</v>
      </c>
      <c r="CX33" s="37">
        <v>56</v>
      </c>
      <c r="CY33" s="37">
        <v>57.3</v>
      </c>
      <c r="CZ33" s="37">
        <v>97.7</v>
      </c>
      <c r="DA33" s="37">
        <v>170.8</v>
      </c>
      <c r="DB33" s="37">
        <v>58.7</v>
      </c>
      <c r="DC33" s="37">
        <v>56.2</v>
      </c>
      <c r="DD33" s="37">
        <v>57.4</v>
      </c>
      <c r="DE33" s="37">
        <v>55.9</v>
      </c>
      <c r="DF33" s="37">
        <v>57.3</v>
      </c>
      <c r="DG33" s="37">
        <v>0</v>
      </c>
      <c r="DH33" s="37">
        <v>0</v>
      </c>
      <c r="DI33" s="37">
        <v>0</v>
      </c>
      <c r="DJ33" s="37">
        <v>95.2</v>
      </c>
      <c r="DK33" s="37">
        <v>86.1</v>
      </c>
      <c r="DL33" s="37">
        <v>91.9</v>
      </c>
      <c r="DM33" s="37">
        <v>0</v>
      </c>
      <c r="DN33" s="37">
        <v>1</v>
      </c>
      <c r="DO33" s="37">
        <v>17</v>
      </c>
      <c r="DP33" s="37">
        <v>2</v>
      </c>
      <c r="DQ33" s="37" t="s">
        <v>298</v>
      </c>
      <c r="DS33" s="37">
        <v>80</v>
      </c>
      <c r="DT33" s="37">
        <v>98</v>
      </c>
      <c r="DU33" s="37">
        <v>1</v>
      </c>
      <c r="DV33" s="37" t="s">
        <v>299</v>
      </c>
      <c r="DW33" s="37" t="s">
        <v>270</v>
      </c>
      <c r="DX33" s="37">
        <v>21</v>
      </c>
      <c r="DY33" s="37">
        <v>2</v>
      </c>
      <c r="DZ33" s="37">
        <v>1</v>
      </c>
      <c r="EA33" s="37">
        <v>7</v>
      </c>
      <c r="EB33" s="37">
        <v>2</v>
      </c>
      <c r="EC33" s="37">
        <v>329212</v>
      </c>
      <c r="ED33" s="37">
        <v>10</v>
      </c>
      <c r="EE33" s="37">
        <v>10</v>
      </c>
      <c r="EF33" s="37">
        <v>1</v>
      </c>
      <c r="EG33" s="37">
        <v>1</v>
      </c>
      <c r="EH33" s="37">
        <v>1</v>
      </c>
      <c r="EI33" s="37">
        <v>18.7</v>
      </c>
      <c r="EM33" s="37">
        <v>3.5</v>
      </c>
      <c r="ER33" s="37">
        <v>149.30000000000001</v>
      </c>
      <c r="ES33" s="37">
        <v>1</v>
      </c>
      <c r="EU33">
        <v>9.1</v>
      </c>
      <c r="EV33">
        <v>20.2</v>
      </c>
      <c r="EW33">
        <v>1</v>
      </c>
      <c r="EX33">
        <v>0</v>
      </c>
      <c r="EY33">
        <v>1</v>
      </c>
      <c r="EZ33">
        <v>0</v>
      </c>
      <c r="FA33" t="s">
        <v>162</v>
      </c>
      <c r="FK33" t="s">
        <v>300</v>
      </c>
      <c r="FL33" t="s">
        <v>221</v>
      </c>
      <c r="FM33">
        <v>1</v>
      </c>
      <c r="FO33" t="s">
        <v>198</v>
      </c>
      <c r="FQ33">
        <v>2</v>
      </c>
      <c r="FU33">
        <v>7</v>
      </c>
      <c r="FV33" t="s">
        <v>230</v>
      </c>
      <c r="FW33" t="s">
        <v>170</v>
      </c>
    </row>
    <row r="34" spans="1:179" x14ac:dyDescent="0.25">
      <c r="A34" s="37" t="s">
        <v>264</v>
      </c>
      <c r="B34" s="37" t="s">
        <v>150</v>
      </c>
      <c r="C34" s="37">
        <v>7</v>
      </c>
      <c r="D34" s="37">
        <v>10</v>
      </c>
      <c r="E34" s="37" t="s">
        <v>155</v>
      </c>
      <c r="F34" s="37" t="s">
        <v>301</v>
      </c>
      <c r="G34" s="37">
        <v>119</v>
      </c>
      <c r="H34" s="37">
        <v>10</v>
      </c>
      <c r="I34" s="37">
        <v>1</v>
      </c>
      <c r="J34" s="37" t="s">
        <v>153</v>
      </c>
      <c r="K34" s="37" t="s">
        <v>302</v>
      </c>
      <c r="L34" s="37">
        <v>28</v>
      </c>
      <c r="M34" s="37">
        <v>1</v>
      </c>
      <c r="N34" s="37">
        <v>8</v>
      </c>
      <c r="O34" s="37" t="s">
        <v>155</v>
      </c>
      <c r="P34" s="37" t="s">
        <v>303</v>
      </c>
      <c r="Q34" s="37">
        <v>2</v>
      </c>
      <c r="R34" s="37">
        <v>4</v>
      </c>
      <c r="S34" s="37">
        <v>0</v>
      </c>
      <c r="T34" s="37">
        <v>20</v>
      </c>
      <c r="BJ34" s="37" t="s">
        <v>304</v>
      </c>
      <c r="BT34" s="37">
        <v>8</v>
      </c>
      <c r="CC34" s="37" t="s">
        <v>175</v>
      </c>
      <c r="CD34" s="37">
        <v>3</v>
      </c>
      <c r="CE34" s="37">
        <v>120</v>
      </c>
      <c r="CG34" s="37">
        <v>119</v>
      </c>
      <c r="CH34" s="37">
        <v>-97</v>
      </c>
      <c r="CI34" s="37">
        <v>0</v>
      </c>
      <c r="CJ34" s="37">
        <v>0</v>
      </c>
      <c r="CK34" s="37">
        <v>98</v>
      </c>
      <c r="CL34" s="37">
        <v>0</v>
      </c>
      <c r="CM34" s="37">
        <v>0</v>
      </c>
      <c r="CN34" s="37">
        <v>0</v>
      </c>
      <c r="CO34" s="37">
        <v>3</v>
      </c>
      <c r="CP34" s="37">
        <v>0</v>
      </c>
      <c r="CQ34" s="37">
        <v>0</v>
      </c>
      <c r="CR34" s="37">
        <v>0</v>
      </c>
      <c r="CS34" s="37">
        <v>2</v>
      </c>
      <c r="CY34" s="37">
        <v>67.2</v>
      </c>
      <c r="DF34" s="37">
        <v>67.400000000000006</v>
      </c>
      <c r="DI34" s="37">
        <v>0</v>
      </c>
      <c r="DN34" s="37">
        <v>9</v>
      </c>
      <c r="DO34" s="37">
        <v>0</v>
      </c>
      <c r="DP34" s="37">
        <v>10</v>
      </c>
      <c r="DQ34" s="37" t="s">
        <v>159</v>
      </c>
      <c r="DS34" s="37">
        <v>0</v>
      </c>
      <c r="DT34" s="37">
        <v>0</v>
      </c>
      <c r="DV34" s="37" t="s">
        <v>305</v>
      </c>
      <c r="DW34" s="37" t="s">
        <v>306</v>
      </c>
      <c r="DX34" s="37">
        <v>28</v>
      </c>
      <c r="DY34" s="37">
        <v>7</v>
      </c>
      <c r="DZ34" s="37">
        <v>7</v>
      </c>
      <c r="EA34" s="37">
        <v>5</v>
      </c>
      <c r="EC34" s="37">
        <v>329213</v>
      </c>
      <c r="ED34" s="37">
        <v>10</v>
      </c>
      <c r="EE34" s="37">
        <v>10</v>
      </c>
      <c r="EI34" s="37">
        <v>0</v>
      </c>
      <c r="EM34" s="37">
        <v>50</v>
      </c>
      <c r="ER34" s="37">
        <v>0</v>
      </c>
      <c r="ES34" s="37">
        <v>10</v>
      </c>
      <c r="EU34">
        <v>13.2</v>
      </c>
      <c r="EV34">
        <v>28.4</v>
      </c>
      <c r="EW34">
        <v>3</v>
      </c>
      <c r="EX34">
        <v>12</v>
      </c>
      <c r="EY34">
        <v>3</v>
      </c>
      <c r="EZ34">
        <v>5.5</v>
      </c>
      <c r="FA34" t="s">
        <v>178</v>
      </c>
      <c r="FK34" t="s">
        <v>307</v>
      </c>
      <c r="FL34" t="s">
        <v>308</v>
      </c>
      <c r="FM34" t="s">
        <v>309</v>
      </c>
      <c r="FO34" t="s">
        <v>168</v>
      </c>
      <c r="FR34">
        <v>3</v>
      </c>
      <c r="FU34" t="s">
        <v>309</v>
      </c>
      <c r="FV34" t="s">
        <v>239</v>
      </c>
      <c r="FW34" t="s">
        <v>187</v>
      </c>
    </row>
    <row r="35" spans="1:179" x14ac:dyDescent="0.25">
      <c r="A35" s="37" t="s">
        <v>264</v>
      </c>
      <c r="B35" s="37" t="s">
        <v>150</v>
      </c>
      <c r="C35" s="37">
        <v>8</v>
      </c>
      <c r="D35" s="37">
        <v>6</v>
      </c>
      <c r="E35" s="37" t="s">
        <v>151</v>
      </c>
      <c r="F35" s="37" t="s">
        <v>310</v>
      </c>
      <c r="G35" s="37">
        <v>120</v>
      </c>
      <c r="H35" s="37">
        <v>8</v>
      </c>
      <c r="I35" s="37">
        <v>1</v>
      </c>
      <c r="J35" s="37" t="s">
        <v>232</v>
      </c>
      <c r="K35" s="37" t="s">
        <v>311</v>
      </c>
      <c r="L35" s="37">
        <v>70</v>
      </c>
      <c r="M35" s="37">
        <v>1</v>
      </c>
      <c r="N35" s="37">
        <v>7</v>
      </c>
      <c r="O35" s="37" t="s">
        <v>151</v>
      </c>
      <c r="P35" s="37" t="s">
        <v>191</v>
      </c>
      <c r="Q35" s="37">
        <v>2</v>
      </c>
      <c r="R35" s="37">
        <v>1</v>
      </c>
      <c r="S35" s="37">
        <v>13.75</v>
      </c>
      <c r="T35" s="37">
        <v>4</v>
      </c>
      <c r="U35" s="37">
        <v>3</v>
      </c>
      <c r="V35" s="37">
        <v>1</v>
      </c>
      <c r="W35" s="37">
        <v>3</v>
      </c>
      <c r="X35" s="37">
        <v>2</v>
      </c>
      <c r="Y35" s="37">
        <v>3</v>
      </c>
      <c r="Z35" s="37">
        <v>7</v>
      </c>
      <c r="AA35" s="37">
        <v>8</v>
      </c>
      <c r="AB35" s="37">
        <v>6</v>
      </c>
      <c r="AC35" s="37">
        <v>1</v>
      </c>
      <c r="AD35" s="37">
        <v>2</v>
      </c>
      <c r="AE35" s="37">
        <v>2</v>
      </c>
      <c r="AF35" s="37">
        <v>3</v>
      </c>
      <c r="AG35" s="37">
        <v>6</v>
      </c>
      <c r="AH35" s="37">
        <v>4</v>
      </c>
      <c r="AI35" s="37">
        <v>7</v>
      </c>
      <c r="AJ35" s="37">
        <v>1</v>
      </c>
      <c r="AK35" s="37">
        <v>3</v>
      </c>
      <c r="AL35" s="37">
        <v>6</v>
      </c>
      <c r="AM35" s="37">
        <v>2</v>
      </c>
      <c r="AN35" s="37">
        <v>2</v>
      </c>
      <c r="AO35" s="37">
        <v>8</v>
      </c>
      <c r="AP35" s="37">
        <v>3</v>
      </c>
      <c r="AQ35" s="37">
        <v>5</v>
      </c>
      <c r="AR35" s="37">
        <v>2</v>
      </c>
      <c r="AS35" s="37">
        <v>8.4</v>
      </c>
      <c r="AT35" s="37">
        <v>4.7</v>
      </c>
      <c r="AU35" s="37">
        <v>1</v>
      </c>
      <c r="AV35" s="37">
        <v>3.5</v>
      </c>
      <c r="AW35" s="37">
        <v>2.9</v>
      </c>
      <c r="AX35" s="37">
        <v>3.6</v>
      </c>
      <c r="AY35" s="37">
        <v>1.1000000000000001</v>
      </c>
      <c r="AZ35" s="37">
        <v>5.6</v>
      </c>
      <c r="BA35" s="37">
        <v>2</v>
      </c>
      <c r="BB35" s="37">
        <v>6</v>
      </c>
      <c r="BC35" s="37">
        <v>3</v>
      </c>
      <c r="BD35" s="37">
        <v>2</v>
      </c>
      <c r="BE35" s="37">
        <v>9</v>
      </c>
      <c r="BF35" s="37">
        <v>-2.9</v>
      </c>
      <c r="BH35" s="37">
        <v>66.7</v>
      </c>
      <c r="BI35" s="37" t="s">
        <v>159</v>
      </c>
      <c r="BJ35" s="37" t="s">
        <v>286</v>
      </c>
      <c r="BK35" s="37">
        <v>7</v>
      </c>
      <c r="BL35" s="37">
        <v>6</v>
      </c>
      <c r="BM35" s="37">
        <v>2</v>
      </c>
      <c r="BN35" s="37">
        <v>1</v>
      </c>
      <c r="BO35" s="37">
        <v>1</v>
      </c>
      <c r="BP35" s="37">
        <v>3</v>
      </c>
      <c r="BQ35" s="37">
        <v>5</v>
      </c>
      <c r="BR35" s="37">
        <v>2</v>
      </c>
      <c r="BS35" s="37">
        <v>1</v>
      </c>
      <c r="BT35" s="37">
        <v>1.8</v>
      </c>
      <c r="CC35" s="37" t="s">
        <v>206</v>
      </c>
      <c r="CD35" s="37">
        <v>4</v>
      </c>
      <c r="CE35" s="37">
        <v>119</v>
      </c>
      <c r="CF35" s="37">
        <v>99</v>
      </c>
      <c r="CG35" s="37">
        <v>117</v>
      </c>
      <c r="CH35" s="37">
        <v>-9</v>
      </c>
      <c r="CI35" s="37">
        <v>22.6</v>
      </c>
      <c r="CJ35" s="37">
        <v>45</v>
      </c>
      <c r="CK35" s="37">
        <v>67.5</v>
      </c>
      <c r="CL35" s="37">
        <v>2</v>
      </c>
      <c r="CM35" s="37">
        <v>2</v>
      </c>
      <c r="CN35" s="37">
        <v>1</v>
      </c>
      <c r="CO35" s="37">
        <v>1</v>
      </c>
      <c r="CP35" s="37">
        <v>0.2</v>
      </c>
      <c r="CQ35" s="37">
        <v>0.2</v>
      </c>
      <c r="CR35" s="37">
        <v>0</v>
      </c>
      <c r="CS35" s="37">
        <v>0</v>
      </c>
      <c r="CT35" s="37">
        <v>176</v>
      </c>
      <c r="CU35" s="37">
        <v>58.4</v>
      </c>
      <c r="CV35" s="37">
        <v>58.9</v>
      </c>
      <c r="CW35" s="37">
        <v>58.7</v>
      </c>
      <c r="CX35" s="37">
        <v>58.7</v>
      </c>
      <c r="CY35" s="37">
        <v>58.7</v>
      </c>
      <c r="CZ35" s="37">
        <v>100.1</v>
      </c>
      <c r="DA35" s="37">
        <v>176</v>
      </c>
      <c r="DB35" s="37">
        <v>58.4</v>
      </c>
      <c r="DC35" s="37">
        <v>58.9</v>
      </c>
      <c r="DD35" s="37">
        <v>58.7</v>
      </c>
      <c r="DE35" s="37">
        <v>58.7</v>
      </c>
      <c r="DF35" s="37">
        <v>58.7</v>
      </c>
      <c r="DG35" s="37">
        <v>16</v>
      </c>
      <c r="DH35" s="37">
        <v>9.1</v>
      </c>
      <c r="DI35" s="37">
        <v>2</v>
      </c>
      <c r="DJ35" s="37">
        <v>97.8</v>
      </c>
      <c r="DK35" s="37">
        <v>86.1</v>
      </c>
      <c r="DL35" s="37">
        <v>93.2</v>
      </c>
      <c r="DM35" s="37">
        <v>0</v>
      </c>
      <c r="DN35" s="37">
        <v>1</v>
      </c>
      <c r="DO35" s="37">
        <v>32</v>
      </c>
      <c r="DP35" s="37">
        <v>2</v>
      </c>
      <c r="DQ35" s="37" t="s">
        <v>312</v>
      </c>
      <c r="DS35" s="37">
        <v>93</v>
      </c>
      <c r="DT35" s="37">
        <v>98</v>
      </c>
      <c r="DU35" s="37">
        <v>1</v>
      </c>
      <c r="DV35" s="37" t="s">
        <v>209</v>
      </c>
      <c r="DW35" s="37" t="s">
        <v>313</v>
      </c>
      <c r="DX35" s="37">
        <v>70</v>
      </c>
      <c r="DY35" s="37">
        <v>1</v>
      </c>
      <c r="DZ35" s="37">
        <v>2</v>
      </c>
      <c r="EA35" s="37">
        <v>1</v>
      </c>
      <c r="EB35" s="37">
        <v>2</v>
      </c>
      <c r="EC35" s="37">
        <v>329214</v>
      </c>
      <c r="ED35" s="37">
        <v>8</v>
      </c>
      <c r="EE35" s="37">
        <v>10</v>
      </c>
      <c r="EF35" s="37">
        <v>1</v>
      </c>
      <c r="EG35" s="37">
        <v>1</v>
      </c>
      <c r="EH35" s="37">
        <v>1</v>
      </c>
      <c r="EI35" s="37">
        <v>31.8</v>
      </c>
      <c r="EM35" s="37">
        <v>3.5</v>
      </c>
      <c r="ER35" s="37">
        <v>151.4</v>
      </c>
      <c r="ES35" s="37">
        <v>2</v>
      </c>
      <c r="EU35">
        <v>1.8</v>
      </c>
      <c r="EV35">
        <v>5.6</v>
      </c>
      <c r="EW35">
        <v>4</v>
      </c>
      <c r="EX35">
        <v>3.5</v>
      </c>
      <c r="EY35">
        <v>4</v>
      </c>
      <c r="EZ35">
        <v>2.7</v>
      </c>
      <c r="FA35" t="s">
        <v>162</v>
      </c>
      <c r="FB35" t="s">
        <v>207</v>
      </c>
      <c r="FC35" t="s">
        <v>314</v>
      </c>
      <c r="FJ35">
        <v>103</v>
      </c>
      <c r="FK35" t="s">
        <v>315</v>
      </c>
      <c r="FL35" t="s">
        <v>316</v>
      </c>
      <c r="FM35">
        <v>1</v>
      </c>
      <c r="FO35" t="s">
        <v>185</v>
      </c>
      <c r="FP35">
        <v>1</v>
      </c>
      <c r="FU35">
        <v>6</v>
      </c>
      <c r="FV35" t="s">
        <v>239</v>
      </c>
      <c r="FW35" t="s">
        <v>170</v>
      </c>
    </row>
    <row r="36" spans="1:179" x14ac:dyDescent="0.25">
      <c r="A36" s="37" t="s">
        <v>264</v>
      </c>
      <c r="B36" s="37" t="s">
        <v>150</v>
      </c>
      <c r="C36" s="37">
        <v>9</v>
      </c>
      <c r="D36" s="37">
        <v>8</v>
      </c>
      <c r="E36" s="37" t="s">
        <v>155</v>
      </c>
      <c r="F36" s="37" t="s">
        <v>310</v>
      </c>
      <c r="G36" s="37">
        <v>121</v>
      </c>
      <c r="H36" s="37">
        <v>13</v>
      </c>
      <c r="I36" s="37">
        <v>1</v>
      </c>
      <c r="J36" s="37" t="s">
        <v>189</v>
      </c>
      <c r="K36" s="37" t="s">
        <v>317</v>
      </c>
      <c r="L36" s="37">
        <v>28</v>
      </c>
      <c r="M36" s="37">
        <v>1</v>
      </c>
      <c r="N36" s="37">
        <v>8</v>
      </c>
      <c r="O36" s="37" t="s">
        <v>155</v>
      </c>
      <c r="P36" s="37" t="s">
        <v>156</v>
      </c>
      <c r="Q36" s="37">
        <v>8</v>
      </c>
      <c r="R36" s="37">
        <v>4</v>
      </c>
      <c r="S36" s="37">
        <v>23.75</v>
      </c>
      <c r="T36" s="37">
        <v>1</v>
      </c>
      <c r="U36" s="37">
        <v>1</v>
      </c>
      <c r="V36" s="37">
        <v>1</v>
      </c>
      <c r="W36" s="37">
        <v>1</v>
      </c>
      <c r="X36" s="37">
        <v>1</v>
      </c>
      <c r="Y36" s="37">
        <v>1</v>
      </c>
      <c r="Z36" s="37">
        <v>2</v>
      </c>
      <c r="AA36" s="37">
        <v>6</v>
      </c>
      <c r="AB36" s="37">
        <v>2</v>
      </c>
      <c r="AC36" s="37">
        <v>4</v>
      </c>
      <c r="AD36" s="37">
        <v>2</v>
      </c>
      <c r="AE36" s="37">
        <v>4</v>
      </c>
      <c r="AF36" s="37">
        <v>1</v>
      </c>
      <c r="AG36" s="37">
        <v>2</v>
      </c>
      <c r="AH36" s="37">
        <v>6</v>
      </c>
      <c r="AI36" s="37">
        <v>2</v>
      </c>
      <c r="AJ36" s="37">
        <v>3</v>
      </c>
      <c r="AK36" s="37">
        <v>2</v>
      </c>
      <c r="AL36" s="37">
        <v>2</v>
      </c>
      <c r="AM36" s="37">
        <v>1</v>
      </c>
      <c r="AN36" s="37">
        <v>1</v>
      </c>
      <c r="AO36" s="37">
        <v>3</v>
      </c>
      <c r="AP36" s="37">
        <v>1</v>
      </c>
      <c r="AQ36" s="37">
        <v>1</v>
      </c>
      <c r="AR36" s="37">
        <v>1</v>
      </c>
      <c r="AS36" s="37">
        <v>3.1</v>
      </c>
      <c r="AT36" s="37">
        <v>0</v>
      </c>
      <c r="AU36" s="37">
        <v>0</v>
      </c>
      <c r="AV36" s="37">
        <v>1.6</v>
      </c>
      <c r="AW36" s="37">
        <v>0</v>
      </c>
      <c r="AX36" s="37">
        <v>0</v>
      </c>
      <c r="AY36" s="37">
        <v>0</v>
      </c>
      <c r="AZ36" s="37">
        <v>0</v>
      </c>
      <c r="BA36" s="37">
        <v>1</v>
      </c>
      <c r="BB36" s="37">
        <v>1</v>
      </c>
      <c r="BC36" s="37">
        <v>4</v>
      </c>
      <c r="BD36" s="37">
        <v>1</v>
      </c>
      <c r="BE36" s="37">
        <v>5</v>
      </c>
      <c r="BF36" s="37">
        <v>-10.4</v>
      </c>
      <c r="BH36" s="37">
        <v>66.2</v>
      </c>
      <c r="BI36" s="37" t="s">
        <v>159</v>
      </c>
      <c r="BJ36" s="37" t="s">
        <v>318</v>
      </c>
      <c r="BK36" s="37">
        <v>2</v>
      </c>
      <c r="BL36" s="37">
        <v>2</v>
      </c>
      <c r="BM36" s="37">
        <v>1</v>
      </c>
      <c r="BN36" s="37">
        <v>1</v>
      </c>
      <c r="BO36" s="37">
        <v>1</v>
      </c>
      <c r="BP36" s="37">
        <v>1</v>
      </c>
      <c r="BQ36" s="37">
        <v>1</v>
      </c>
      <c r="BR36" s="37">
        <v>2</v>
      </c>
      <c r="BS36" s="37">
        <v>2</v>
      </c>
      <c r="BT36" s="37">
        <v>3.5</v>
      </c>
      <c r="CC36" s="37" t="s">
        <v>175</v>
      </c>
      <c r="CD36" s="37">
        <v>5</v>
      </c>
      <c r="CE36" s="37">
        <v>114</v>
      </c>
      <c r="CF36" s="37">
        <v>101</v>
      </c>
      <c r="CG36" s="37">
        <v>122</v>
      </c>
      <c r="CH36" s="37">
        <v>-20</v>
      </c>
      <c r="CI36" s="37">
        <v>45.3</v>
      </c>
      <c r="CJ36" s="37">
        <v>69.400000000000006</v>
      </c>
      <c r="CK36" s="37">
        <v>92.8</v>
      </c>
      <c r="CL36" s="37">
        <v>11</v>
      </c>
      <c r="CM36" s="37">
        <v>9</v>
      </c>
      <c r="CN36" s="37">
        <v>2</v>
      </c>
      <c r="CO36" s="37">
        <v>1</v>
      </c>
      <c r="CP36" s="37">
        <v>11.1</v>
      </c>
      <c r="CQ36" s="37">
        <v>5.2</v>
      </c>
      <c r="CR36" s="37">
        <v>0.5</v>
      </c>
      <c r="CS36" s="37">
        <v>0</v>
      </c>
      <c r="CT36" s="37">
        <v>169.4</v>
      </c>
      <c r="CU36" s="37">
        <v>56.3</v>
      </c>
      <c r="CV36" s="37">
        <v>55.8</v>
      </c>
      <c r="CW36" s="37">
        <v>56</v>
      </c>
      <c r="CX36" s="37">
        <v>57.3</v>
      </c>
      <c r="CY36" s="37">
        <v>56.9</v>
      </c>
      <c r="CZ36" s="37">
        <v>102.3</v>
      </c>
      <c r="DA36" s="37">
        <v>169.5</v>
      </c>
      <c r="DB36" s="37">
        <v>58.3</v>
      </c>
      <c r="DC36" s="37">
        <v>54.8</v>
      </c>
      <c r="DD36" s="37">
        <v>56.5</v>
      </c>
      <c r="DE36" s="37">
        <v>56.4</v>
      </c>
      <c r="DF36" s="37">
        <v>56.9</v>
      </c>
      <c r="DG36" s="37">
        <v>6.8</v>
      </c>
      <c r="DH36" s="37">
        <v>0.4</v>
      </c>
      <c r="DI36" s="37">
        <v>0</v>
      </c>
      <c r="DJ36" s="37">
        <v>93.8</v>
      </c>
      <c r="DK36" s="37">
        <v>87.4</v>
      </c>
      <c r="DL36" s="37">
        <v>91.7</v>
      </c>
      <c r="DM36" s="37">
        <v>0</v>
      </c>
      <c r="DN36" s="37">
        <v>1</v>
      </c>
      <c r="DO36" s="37">
        <v>1</v>
      </c>
      <c r="DP36" s="37">
        <v>5</v>
      </c>
      <c r="DQ36" s="37" t="s">
        <v>159</v>
      </c>
      <c r="DS36" s="37">
        <v>77</v>
      </c>
      <c r="DT36" s="37">
        <v>89</v>
      </c>
      <c r="DV36" s="37" t="s">
        <v>234</v>
      </c>
      <c r="DW36" s="37" t="s">
        <v>235</v>
      </c>
      <c r="DX36" s="37">
        <v>28</v>
      </c>
      <c r="DY36" s="37">
        <v>1</v>
      </c>
      <c r="DZ36" s="37">
        <v>1</v>
      </c>
      <c r="EA36" s="37">
        <v>1</v>
      </c>
      <c r="EB36" s="37">
        <v>2</v>
      </c>
      <c r="EC36" s="37">
        <v>329215</v>
      </c>
      <c r="ED36" s="37">
        <v>13</v>
      </c>
      <c r="EE36" s="37">
        <v>10</v>
      </c>
      <c r="EF36" s="37">
        <v>2</v>
      </c>
      <c r="EG36" s="37">
        <v>1</v>
      </c>
      <c r="EH36" s="37">
        <v>1</v>
      </c>
      <c r="EI36" s="37">
        <v>28.2</v>
      </c>
      <c r="EM36" s="37">
        <v>2</v>
      </c>
      <c r="ER36" s="37">
        <v>178.6</v>
      </c>
      <c r="ES36" s="37">
        <v>1</v>
      </c>
      <c r="EU36">
        <v>3.6</v>
      </c>
      <c r="EV36">
        <v>9.1999999999999993</v>
      </c>
      <c r="EW36">
        <v>10</v>
      </c>
      <c r="EX36">
        <v>11.2</v>
      </c>
      <c r="EY36">
        <v>6</v>
      </c>
      <c r="EZ36">
        <v>3.5</v>
      </c>
      <c r="FA36" t="s">
        <v>178</v>
      </c>
      <c r="FB36" t="s">
        <v>195</v>
      </c>
      <c r="FJ36">
        <v>73</v>
      </c>
      <c r="FK36" t="s">
        <v>228</v>
      </c>
      <c r="FL36" t="s">
        <v>184</v>
      </c>
      <c r="FM36">
        <v>1</v>
      </c>
      <c r="FO36" t="s">
        <v>319</v>
      </c>
      <c r="FT36">
        <v>5</v>
      </c>
      <c r="FU36">
        <v>1</v>
      </c>
      <c r="FV36" t="s">
        <v>239</v>
      </c>
      <c r="FW36" t="s">
        <v>170</v>
      </c>
    </row>
    <row r="37" spans="1:179" x14ac:dyDescent="0.25">
      <c r="A37" s="37" t="s">
        <v>264</v>
      </c>
      <c r="B37" s="37" t="s">
        <v>150</v>
      </c>
      <c r="C37" s="37">
        <v>10</v>
      </c>
      <c r="D37" s="37">
        <v>9</v>
      </c>
      <c r="E37" s="37" t="s">
        <v>151</v>
      </c>
      <c r="F37" s="37" t="s">
        <v>301</v>
      </c>
      <c r="G37" s="37">
        <v>111</v>
      </c>
      <c r="H37" s="37">
        <v>11</v>
      </c>
      <c r="I37" s="37">
        <v>1</v>
      </c>
      <c r="J37" s="37" t="s">
        <v>189</v>
      </c>
      <c r="K37" s="37" t="s">
        <v>320</v>
      </c>
      <c r="L37" s="37">
        <v>27</v>
      </c>
      <c r="M37" s="37">
        <v>2</v>
      </c>
      <c r="N37" s="37">
        <v>9</v>
      </c>
      <c r="O37" s="37" t="s">
        <v>151</v>
      </c>
      <c r="P37" s="37" t="s">
        <v>191</v>
      </c>
      <c r="Q37" s="37">
        <v>5</v>
      </c>
      <c r="R37" s="37">
        <v>6</v>
      </c>
      <c r="S37" s="37">
        <v>8.25</v>
      </c>
      <c r="T37" s="37">
        <v>7</v>
      </c>
      <c r="U37" s="37">
        <v>4</v>
      </c>
      <c r="V37" s="37">
        <v>4</v>
      </c>
      <c r="W37" s="37">
        <v>4</v>
      </c>
      <c r="X37" s="37">
        <v>6</v>
      </c>
      <c r="Y37" s="37">
        <v>5</v>
      </c>
      <c r="Z37" s="37">
        <v>9</v>
      </c>
      <c r="AA37" s="37">
        <v>3</v>
      </c>
      <c r="AB37" s="37">
        <v>9</v>
      </c>
      <c r="AC37" s="37">
        <v>4</v>
      </c>
      <c r="AD37" s="37">
        <v>8</v>
      </c>
      <c r="AE37" s="37">
        <v>4</v>
      </c>
      <c r="AF37" s="37">
        <v>4</v>
      </c>
      <c r="AG37" s="37">
        <v>4</v>
      </c>
      <c r="AH37" s="37">
        <v>3</v>
      </c>
      <c r="AI37" s="37">
        <v>6</v>
      </c>
      <c r="AJ37" s="37">
        <v>4</v>
      </c>
      <c r="AK37" s="37">
        <v>6</v>
      </c>
      <c r="AL37" s="37">
        <v>9</v>
      </c>
      <c r="AM37" s="37">
        <v>3</v>
      </c>
      <c r="AN37" s="37">
        <v>7</v>
      </c>
      <c r="AO37" s="37">
        <v>3</v>
      </c>
      <c r="AP37" s="37">
        <v>2</v>
      </c>
      <c r="AQ37" s="37">
        <v>4</v>
      </c>
      <c r="AR37" s="37">
        <v>9</v>
      </c>
      <c r="AS37" s="37">
        <v>14.9</v>
      </c>
      <c r="AT37" s="37">
        <v>4.4000000000000004</v>
      </c>
      <c r="AU37" s="37">
        <v>5.4</v>
      </c>
      <c r="AV37" s="37">
        <v>1.1000000000000001</v>
      </c>
      <c r="AW37" s="37">
        <v>3.2</v>
      </c>
      <c r="AX37" s="37">
        <v>3.4</v>
      </c>
      <c r="AY37" s="37">
        <v>2.4</v>
      </c>
      <c r="AZ37" s="37">
        <v>19.5</v>
      </c>
      <c r="BA37" s="37">
        <v>4</v>
      </c>
      <c r="BB37" s="37">
        <v>8</v>
      </c>
      <c r="BC37" s="37">
        <v>3</v>
      </c>
      <c r="BD37" s="37">
        <v>4</v>
      </c>
      <c r="BE37" s="37">
        <v>11</v>
      </c>
      <c r="BF37" s="37">
        <v>-13</v>
      </c>
      <c r="BH37" s="37">
        <v>67.3</v>
      </c>
      <c r="BI37" s="37" t="s">
        <v>173</v>
      </c>
      <c r="BJ37" s="37" t="s">
        <v>321</v>
      </c>
      <c r="BK37" s="37">
        <v>9</v>
      </c>
      <c r="BL37" s="37">
        <v>9</v>
      </c>
      <c r="BM37" s="37">
        <v>8</v>
      </c>
      <c r="BN37" s="37">
        <v>5</v>
      </c>
      <c r="BO37" s="37">
        <v>4</v>
      </c>
      <c r="BP37" s="37">
        <v>4</v>
      </c>
      <c r="BQ37" s="37">
        <v>9</v>
      </c>
      <c r="BR37" s="37">
        <v>4</v>
      </c>
      <c r="BS37" s="37">
        <v>5</v>
      </c>
      <c r="BT37" s="37">
        <v>6</v>
      </c>
      <c r="CC37" s="37" t="s">
        <v>175</v>
      </c>
      <c r="CD37" s="37">
        <v>6</v>
      </c>
      <c r="CE37" s="37">
        <v>99</v>
      </c>
      <c r="CF37" s="37">
        <v>90</v>
      </c>
      <c r="CG37" s="37">
        <v>101</v>
      </c>
      <c r="CH37" s="37">
        <v>-11</v>
      </c>
      <c r="CI37" s="37">
        <v>47.2</v>
      </c>
      <c r="CJ37" s="37">
        <v>71</v>
      </c>
      <c r="CK37" s="37">
        <v>108.2</v>
      </c>
      <c r="CL37" s="37">
        <v>6</v>
      </c>
      <c r="CM37" s="37">
        <v>6</v>
      </c>
      <c r="CN37" s="37">
        <v>2</v>
      </c>
      <c r="CO37" s="37">
        <v>1</v>
      </c>
      <c r="CP37" s="37">
        <v>5.5</v>
      </c>
      <c r="CQ37" s="37">
        <v>4</v>
      </c>
      <c r="CR37" s="37">
        <v>0.5</v>
      </c>
      <c r="CS37" s="37">
        <v>0</v>
      </c>
      <c r="CT37" s="37">
        <v>164.5</v>
      </c>
      <c r="CU37" s="37">
        <v>55</v>
      </c>
      <c r="CV37" s="37">
        <v>55.7</v>
      </c>
      <c r="CW37" s="37">
        <v>55.4</v>
      </c>
      <c r="CX37" s="37">
        <v>53.8</v>
      </c>
      <c r="CY37" s="37">
        <v>54.9</v>
      </c>
      <c r="CZ37" s="37">
        <v>97.1</v>
      </c>
      <c r="DA37" s="37">
        <v>164.6</v>
      </c>
      <c r="DB37" s="37">
        <v>55.9</v>
      </c>
      <c r="DC37" s="37">
        <v>55.5</v>
      </c>
      <c r="DD37" s="37">
        <v>55.7</v>
      </c>
      <c r="DE37" s="37">
        <v>53.2</v>
      </c>
      <c r="DF37" s="37">
        <v>54.9</v>
      </c>
      <c r="DG37" s="37">
        <v>15.6</v>
      </c>
      <c r="DH37" s="37">
        <v>6.4</v>
      </c>
      <c r="DI37" s="37">
        <v>4.2</v>
      </c>
      <c r="DJ37" s="37">
        <v>91.7</v>
      </c>
      <c r="DK37" s="37">
        <v>86.7</v>
      </c>
      <c r="DL37" s="37">
        <v>90.1</v>
      </c>
      <c r="DM37" s="37">
        <v>4.0999999999999996</v>
      </c>
      <c r="DN37" s="37">
        <v>4</v>
      </c>
      <c r="DO37" s="37">
        <v>6</v>
      </c>
      <c r="DP37" s="37">
        <v>6</v>
      </c>
      <c r="DQ37" s="37" t="s">
        <v>159</v>
      </c>
      <c r="DS37" s="37">
        <v>86</v>
      </c>
      <c r="DT37" s="37">
        <v>90</v>
      </c>
      <c r="DV37" s="37" t="s">
        <v>209</v>
      </c>
      <c r="DW37" s="37" t="s">
        <v>322</v>
      </c>
      <c r="DX37" s="37">
        <v>27</v>
      </c>
      <c r="DY37" s="37">
        <v>5</v>
      </c>
      <c r="DZ37" s="37">
        <v>2</v>
      </c>
      <c r="EA37" s="37">
        <v>5</v>
      </c>
      <c r="EB37" s="37">
        <v>5</v>
      </c>
      <c r="EC37" s="37">
        <v>329216</v>
      </c>
      <c r="ED37" s="37">
        <v>11</v>
      </c>
      <c r="EE37" s="37">
        <v>10</v>
      </c>
      <c r="EF37" s="37">
        <v>7</v>
      </c>
      <c r="EG37" s="37">
        <v>7</v>
      </c>
      <c r="EH37" s="37">
        <v>7</v>
      </c>
      <c r="EI37" s="37">
        <v>0</v>
      </c>
      <c r="EM37" s="37">
        <v>7</v>
      </c>
      <c r="ER37" s="37">
        <v>146.69999999999999</v>
      </c>
      <c r="ES37" s="37">
        <v>3</v>
      </c>
      <c r="EU37">
        <v>8.9</v>
      </c>
      <c r="EV37">
        <v>19.8</v>
      </c>
      <c r="EW37">
        <v>8</v>
      </c>
      <c r="EX37">
        <v>6.2</v>
      </c>
      <c r="EY37">
        <v>5</v>
      </c>
      <c r="EZ37">
        <v>6.5</v>
      </c>
      <c r="FA37" t="s">
        <v>162</v>
      </c>
      <c r="FB37" t="s">
        <v>195</v>
      </c>
      <c r="FC37" t="s">
        <v>164</v>
      </c>
      <c r="FD37" t="s">
        <v>236</v>
      </c>
      <c r="FE37" t="s">
        <v>165</v>
      </c>
      <c r="FJ37">
        <v>75</v>
      </c>
      <c r="FK37" t="s">
        <v>323</v>
      </c>
      <c r="FL37" t="s">
        <v>324</v>
      </c>
      <c r="FM37">
        <v>1</v>
      </c>
      <c r="FO37" t="s">
        <v>168</v>
      </c>
      <c r="FQ37">
        <v>2</v>
      </c>
      <c r="FU37">
        <v>2</v>
      </c>
      <c r="FV37" t="s">
        <v>230</v>
      </c>
      <c r="FW37" t="s">
        <v>187</v>
      </c>
    </row>
    <row r="38" spans="1:179" x14ac:dyDescent="0.25">
      <c r="A38" s="37" t="s">
        <v>264</v>
      </c>
      <c r="B38" s="37" t="s">
        <v>150</v>
      </c>
      <c r="C38" s="37">
        <v>11</v>
      </c>
      <c r="D38" s="37">
        <v>12</v>
      </c>
      <c r="E38" s="37" t="s">
        <v>155</v>
      </c>
      <c r="F38" s="37" t="s">
        <v>325</v>
      </c>
      <c r="G38" s="37">
        <v>119</v>
      </c>
      <c r="H38" s="37">
        <v>12</v>
      </c>
      <c r="I38" s="37">
        <v>1</v>
      </c>
      <c r="J38" s="37" t="s">
        <v>214</v>
      </c>
      <c r="K38" s="37" t="s">
        <v>326</v>
      </c>
      <c r="L38" s="37">
        <v>83</v>
      </c>
      <c r="M38" s="37">
        <v>1</v>
      </c>
      <c r="N38" s="37">
        <v>10</v>
      </c>
      <c r="O38" s="37" t="s">
        <v>155</v>
      </c>
      <c r="P38" s="37" t="s">
        <v>156</v>
      </c>
      <c r="Q38" s="37">
        <v>2</v>
      </c>
      <c r="R38" s="37">
        <v>1</v>
      </c>
      <c r="S38" s="37">
        <v>16.25</v>
      </c>
      <c r="T38" s="37">
        <v>3</v>
      </c>
      <c r="U38" s="37">
        <v>3</v>
      </c>
      <c r="V38" s="37">
        <v>3</v>
      </c>
      <c r="W38" s="37">
        <v>3</v>
      </c>
      <c r="X38" s="37">
        <v>2</v>
      </c>
      <c r="Y38" s="37">
        <v>5</v>
      </c>
      <c r="Z38" s="37">
        <v>6</v>
      </c>
      <c r="AA38" s="37">
        <v>6</v>
      </c>
      <c r="AB38" s="37">
        <v>6</v>
      </c>
      <c r="AC38" s="37">
        <v>4</v>
      </c>
      <c r="AD38" s="37">
        <v>4</v>
      </c>
      <c r="AE38" s="37">
        <v>4</v>
      </c>
      <c r="AF38" s="37">
        <v>2</v>
      </c>
      <c r="AG38" s="37">
        <v>3</v>
      </c>
      <c r="AH38" s="37">
        <v>3</v>
      </c>
      <c r="AI38" s="37">
        <v>3</v>
      </c>
      <c r="AJ38" s="37">
        <v>3</v>
      </c>
      <c r="AK38" s="37">
        <v>3</v>
      </c>
      <c r="AL38" s="37">
        <v>6</v>
      </c>
      <c r="AM38" s="37">
        <v>2</v>
      </c>
      <c r="AN38" s="37">
        <v>3</v>
      </c>
      <c r="AO38" s="37">
        <v>5</v>
      </c>
      <c r="AP38" s="37">
        <v>3</v>
      </c>
      <c r="AQ38" s="37">
        <v>3</v>
      </c>
      <c r="AR38" s="37">
        <v>5</v>
      </c>
      <c r="AS38" s="37">
        <v>12.6</v>
      </c>
      <c r="AT38" s="37">
        <v>0.1</v>
      </c>
      <c r="AU38" s="37">
        <v>4.5</v>
      </c>
      <c r="AV38" s="37">
        <v>8.4</v>
      </c>
      <c r="AW38" s="37">
        <v>4.5</v>
      </c>
      <c r="AX38" s="37">
        <v>2.8</v>
      </c>
      <c r="AY38" s="37">
        <v>0.3</v>
      </c>
      <c r="AZ38" s="37">
        <v>29.5</v>
      </c>
      <c r="BA38" s="37">
        <v>3</v>
      </c>
      <c r="BB38" s="37">
        <v>6</v>
      </c>
      <c r="BC38" s="37">
        <v>4</v>
      </c>
      <c r="BD38" s="37">
        <v>3</v>
      </c>
      <c r="BE38" s="37">
        <v>10</v>
      </c>
      <c r="BF38" s="37">
        <v>-21.5</v>
      </c>
      <c r="BH38" s="37">
        <v>65.8</v>
      </c>
      <c r="BI38" s="37" t="s">
        <v>159</v>
      </c>
      <c r="BJ38" s="37" t="s">
        <v>259</v>
      </c>
      <c r="BK38" s="37">
        <v>6</v>
      </c>
      <c r="BL38" s="37">
        <v>6</v>
      </c>
      <c r="BM38" s="37">
        <v>1</v>
      </c>
      <c r="BN38" s="37">
        <v>3</v>
      </c>
      <c r="BO38" s="37">
        <v>2</v>
      </c>
      <c r="BP38" s="37">
        <v>3</v>
      </c>
      <c r="BQ38" s="37">
        <v>5</v>
      </c>
      <c r="BR38" s="37">
        <v>3</v>
      </c>
      <c r="BS38" s="37">
        <v>3</v>
      </c>
      <c r="BT38" s="37">
        <v>1.8</v>
      </c>
      <c r="CC38" s="37" t="s">
        <v>206</v>
      </c>
      <c r="CD38" s="37">
        <v>5</v>
      </c>
      <c r="CE38" s="37">
        <v>121</v>
      </c>
      <c r="CF38" s="37">
        <v>95</v>
      </c>
      <c r="CG38" s="37">
        <v>121</v>
      </c>
      <c r="CH38" s="37">
        <v>-11</v>
      </c>
      <c r="CI38" s="37">
        <v>48.4</v>
      </c>
      <c r="CJ38" s="37">
        <v>72.5</v>
      </c>
      <c r="CK38" s="37">
        <v>142.9</v>
      </c>
      <c r="CL38" s="37">
        <v>6</v>
      </c>
      <c r="CM38" s="37">
        <v>6</v>
      </c>
      <c r="CN38" s="37">
        <v>3</v>
      </c>
      <c r="CO38" s="37">
        <v>1</v>
      </c>
      <c r="CP38" s="37">
        <v>4.0999999999999996</v>
      </c>
      <c r="CQ38" s="37">
        <v>3</v>
      </c>
      <c r="CR38" s="37">
        <v>2.5</v>
      </c>
      <c r="CS38" s="37">
        <v>0</v>
      </c>
      <c r="CT38" s="37">
        <v>165.3</v>
      </c>
      <c r="CU38" s="37">
        <v>53.9</v>
      </c>
      <c r="CV38" s="37">
        <v>55</v>
      </c>
      <c r="CW38" s="37">
        <v>54.4</v>
      </c>
      <c r="CX38" s="37">
        <v>56.5</v>
      </c>
      <c r="CY38" s="37">
        <v>55.4</v>
      </c>
      <c r="CZ38" s="37">
        <v>103.8</v>
      </c>
      <c r="DA38" s="37">
        <v>165.6</v>
      </c>
      <c r="DB38" s="37">
        <v>54.6</v>
      </c>
      <c r="DC38" s="37">
        <v>54.8</v>
      </c>
      <c r="DD38" s="37">
        <v>54.7</v>
      </c>
      <c r="DE38" s="37">
        <v>56.3</v>
      </c>
      <c r="DF38" s="37">
        <v>55.4</v>
      </c>
      <c r="DG38" s="37">
        <v>9.8000000000000007</v>
      </c>
      <c r="DH38" s="37">
        <v>8</v>
      </c>
      <c r="DI38" s="37">
        <v>0</v>
      </c>
      <c r="DJ38" s="37">
        <v>91.4</v>
      </c>
      <c r="DK38" s="37">
        <v>88.2</v>
      </c>
      <c r="DL38" s="37">
        <v>90.7</v>
      </c>
      <c r="DM38" s="37">
        <v>2.4</v>
      </c>
      <c r="DN38" s="37">
        <v>3</v>
      </c>
      <c r="DO38" s="37">
        <v>3</v>
      </c>
      <c r="DP38" s="37">
        <v>7</v>
      </c>
      <c r="DQ38" s="37" t="s">
        <v>159</v>
      </c>
      <c r="DS38" s="37">
        <v>86</v>
      </c>
      <c r="DT38" s="37">
        <v>88</v>
      </c>
      <c r="DU38" s="37">
        <v>-1</v>
      </c>
      <c r="DV38" s="37" t="s">
        <v>327</v>
      </c>
      <c r="DW38" s="37" t="s">
        <v>230</v>
      </c>
      <c r="DX38" s="37">
        <v>83</v>
      </c>
      <c r="DY38" s="37">
        <v>2</v>
      </c>
      <c r="DZ38" s="37">
        <v>6</v>
      </c>
      <c r="EA38" s="37">
        <v>1</v>
      </c>
      <c r="EB38" s="37">
        <v>4</v>
      </c>
      <c r="EC38" s="37">
        <v>329217</v>
      </c>
      <c r="ED38" s="37">
        <v>12</v>
      </c>
      <c r="EE38" s="37">
        <v>10</v>
      </c>
      <c r="EF38" s="37">
        <v>1</v>
      </c>
      <c r="EG38" s="37">
        <v>1</v>
      </c>
      <c r="EH38" s="37">
        <v>1</v>
      </c>
      <c r="EI38" s="37">
        <v>32.299999999999997</v>
      </c>
      <c r="EM38" s="37">
        <v>8</v>
      </c>
      <c r="ER38" s="37">
        <v>192.4</v>
      </c>
      <c r="ES38" s="37">
        <v>1</v>
      </c>
      <c r="EU38">
        <v>1</v>
      </c>
      <c r="EV38">
        <v>4</v>
      </c>
      <c r="EW38">
        <v>6</v>
      </c>
      <c r="EX38">
        <v>3.1</v>
      </c>
      <c r="EY38">
        <v>7</v>
      </c>
      <c r="EZ38">
        <v>3.1</v>
      </c>
      <c r="FA38" t="s">
        <v>178</v>
      </c>
      <c r="FB38" t="s">
        <v>195</v>
      </c>
      <c r="FC38" t="s">
        <v>181</v>
      </c>
      <c r="FD38" t="s">
        <v>182</v>
      </c>
      <c r="FE38" t="s">
        <v>165</v>
      </c>
      <c r="FJ38">
        <v>90</v>
      </c>
      <c r="FK38" t="s">
        <v>228</v>
      </c>
      <c r="FL38" t="s">
        <v>328</v>
      </c>
      <c r="FM38">
        <v>1</v>
      </c>
      <c r="FO38" t="s">
        <v>168</v>
      </c>
      <c r="FR38">
        <v>3</v>
      </c>
      <c r="FU38">
        <v>1</v>
      </c>
      <c r="FV38" t="s">
        <v>230</v>
      </c>
      <c r="FW38" t="s">
        <v>170</v>
      </c>
    </row>
    <row r="39" spans="1:179" x14ac:dyDescent="0.25">
      <c r="A39" s="37" t="s">
        <v>264</v>
      </c>
      <c r="B39" s="37" t="s">
        <v>150</v>
      </c>
      <c r="C39" s="37">
        <v>12</v>
      </c>
      <c r="D39" s="37">
        <v>10</v>
      </c>
      <c r="E39" s="37" t="s">
        <v>151</v>
      </c>
      <c r="F39" s="37" t="s">
        <v>329</v>
      </c>
      <c r="G39" s="37">
        <v>115</v>
      </c>
      <c r="H39" s="37">
        <v>11</v>
      </c>
      <c r="I39" s="37">
        <v>1</v>
      </c>
      <c r="J39" s="37" t="s">
        <v>330</v>
      </c>
      <c r="K39" s="37" t="s">
        <v>331</v>
      </c>
      <c r="L39" s="37">
        <v>35</v>
      </c>
      <c r="M39" s="37">
        <v>1</v>
      </c>
      <c r="N39" s="37">
        <v>10</v>
      </c>
      <c r="O39" s="37" t="s">
        <v>151</v>
      </c>
      <c r="P39" s="37" t="s">
        <v>191</v>
      </c>
      <c r="Q39" s="37">
        <v>6</v>
      </c>
      <c r="R39" s="37">
        <v>8</v>
      </c>
      <c r="S39" s="37">
        <v>0</v>
      </c>
      <c r="T39" s="37">
        <v>20</v>
      </c>
      <c r="U39" s="37">
        <v>8</v>
      </c>
      <c r="V39" s="37">
        <v>7</v>
      </c>
      <c r="W39" s="37">
        <v>8</v>
      </c>
      <c r="X39" s="37">
        <v>9</v>
      </c>
      <c r="Y39" s="37">
        <v>7</v>
      </c>
      <c r="Z39" s="37">
        <v>5</v>
      </c>
      <c r="AA39" s="37">
        <v>10</v>
      </c>
      <c r="AB39" s="37">
        <v>8</v>
      </c>
      <c r="AC39" s="37">
        <v>5</v>
      </c>
      <c r="AD39" s="37">
        <v>7</v>
      </c>
      <c r="AE39" s="37">
        <v>4</v>
      </c>
      <c r="AF39" s="37">
        <v>5</v>
      </c>
      <c r="AG39" s="37">
        <v>6</v>
      </c>
      <c r="AH39" s="37">
        <v>5</v>
      </c>
      <c r="AI39" s="37">
        <v>6</v>
      </c>
      <c r="AJ39" s="37">
        <v>3</v>
      </c>
      <c r="AK39" s="37">
        <v>5</v>
      </c>
      <c r="AL39" s="37">
        <v>7</v>
      </c>
      <c r="AM39" s="37">
        <v>6</v>
      </c>
      <c r="AN39" s="37">
        <v>7</v>
      </c>
      <c r="AO39" s="37">
        <v>10</v>
      </c>
      <c r="AP39" s="37">
        <v>10</v>
      </c>
      <c r="AQ39" s="37">
        <v>7</v>
      </c>
      <c r="AR39" s="37">
        <v>6</v>
      </c>
      <c r="AS39" s="37">
        <v>7.5</v>
      </c>
      <c r="AT39" s="37">
        <v>3.4</v>
      </c>
      <c r="AU39" s="37">
        <v>4</v>
      </c>
      <c r="AV39" s="37">
        <v>7.6</v>
      </c>
      <c r="AW39" s="37">
        <v>6</v>
      </c>
      <c r="AX39" s="37">
        <v>3.8</v>
      </c>
      <c r="AY39" s="37">
        <v>0.7</v>
      </c>
      <c r="AZ39" s="37">
        <v>29.5</v>
      </c>
      <c r="BA39" s="37">
        <v>10</v>
      </c>
      <c r="BB39" s="37">
        <v>8</v>
      </c>
      <c r="BC39" s="37">
        <v>4</v>
      </c>
      <c r="BD39" s="37">
        <v>7</v>
      </c>
      <c r="BE39" s="37">
        <v>12</v>
      </c>
      <c r="BF39" s="37">
        <v>-20</v>
      </c>
      <c r="BH39" s="37">
        <v>67.099999999999994</v>
      </c>
      <c r="BI39" s="37" t="s">
        <v>173</v>
      </c>
      <c r="BJ39" s="37" t="s">
        <v>157</v>
      </c>
      <c r="BK39" s="37">
        <v>5</v>
      </c>
      <c r="BL39" s="37">
        <v>8</v>
      </c>
      <c r="BM39" s="37">
        <v>7</v>
      </c>
      <c r="BN39" s="37">
        <v>6</v>
      </c>
      <c r="BO39" s="37">
        <v>10</v>
      </c>
      <c r="BP39" s="37">
        <v>11</v>
      </c>
      <c r="BQ39" s="37">
        <v>6</v>
      </c>
      <c r="BR39" s="37">
        <v>7</v>
      </c>
      <c r="BS39" s="37">
        <v>8</v>
      </c>
      <c r="BT39" s="37">
        <v>4</v>
      </c>
      <c r="CC39" s="37" t="s">
        <v>206</v>
      </c>
      <c r="CD39" s="37">
        <v>4</v>
      </c>
      <c r="CE39" s="37">
        <v>111</v>
      </c>
      <c r="CF39" s="37">
        <v>95</v>
      </c>
      <c r="CG39" s="37">
        <v>112</v>
      </c>
      <c r="CH39" s="37">
        <v>-1</v>
      </c>
      <c r="CI39" s="37">
        <v>47.8</v>
      </c>
      <c r="CJ39" s="37">
        <v>71.7</v>
      </c>
      <c r="CK39" s="37">
        <v>120.4</v>
      </c>
      <c r="CL39" s="37">
        <v>1</v>
      </c>
      <c r="CM39" s="37">
        <v>1</v>
      </c>
      <c r="CN39" s="37">
        <v>1</v>
      </c>
      <c r="CO39" s="37">
        <v>1</v>
      </c>
      <c r="CP39" s="37">
        <v>0</v>
      </c>
      <c r="CQ39" s="37">
        <v>0</v>
      </c>
      <c r="CR39" s="37">
        <v>0</v>
      </c>
      <c r="CS39" s="37">
        <v>0</v>
      </c>
      <c r="CT39" s="37">
        <v>164.7</v>
      </c>
      <c r="CU39" s="37">
        <v>55.2</v>
      </c>
      <c r="CV39" s="37">
        <v>55.2</v>
      </c>
      <c r="CW39" s="37">
        <v>55.2</v>
      </c>
      <c r="CX39" s="37">
        <v>54.2</v>
      </c>
      <c r="CY39" s="37">
        <v>54.8</v>
      </c>
      <c r="CZ39" s="37">
        <v>98.2</v>
      </c>
      <c r="DA39" s="37">
        <v>164.7</v>
      </c>
      <c r="DB39" s="37">
        <v>55.2</v>
      </c>
      <c r="DC39" s="37">
        <v>55.2</v>
      </c>
      <c r="DD39" s="37">
        <v>55.2</v>
      </c>
      <c r="DE39" s="37">
        <v>54.2</v>
      </c>
      <c r="DF39" s="37">
        <v>54.8</v>
      </c>
      <c r="DG39" s="37">
        <v>3.4</v>
      </c>
      <c r="DH39" s="37">
        <v>6.1</v>
      </c>
      <c r="DI39" s="37">
        <v>2.9</v>
      </c>
      <c r="DJ39" s="37">
        <v>91.7</v>
      </c>
      <c r="DK39" s="37">
        <v>86.9</v>
      </c>
      <c r="DL39" s="37">
        <v>90.2</v>
      </c>
      <c r="DM39" s="37">
        <v>5.9</v>
      </c>
      <c r="DN39" s="37">
        <v>9</v>
      </c>
      <c r="DO39" s="37">
        <v>8</v>
      </c>
      <c r="DP39" s="37">
        <v>6</v>
      </c>
      <c r="DQ39" s="37" t="s">
        <v>173</v>
      </c>
      <c r="DS39" s="37">
        <v>87</v>
      </c>
      <c r="DT39" s="37">
        <v>95</v>
      </c>
      <c r="DU39" s="37">
        <v>2</v>
      </c>
      <c r="DV39" s="37" t="s">
        <v>217</v>
      </c>
      <c r="DW39" s="37" t="s">
        <v>332</v>
      </c>
      <c r="DX39" s="37">
        <v>35</v>
      </c>
      <c r="DY39" s="37">
        <v>5</v>
      </c>
      <c r="DZ39" s="37">
        <v>2</v>
      </c>
      <c r="EA39" s="37">
        <v>8</v>
      </c>
      <c r="EB39" s="37">
        <v>7</v>
      </c>
      <c r="EC39" s="37">
        <v>329218</v>
      </c>
      <c r="ED39" s="37">
        <v>11</v>
      </c>
      <c r="EE39" s="37">
        <v>20</v>
      </c>
      <c r="EF39" s="37">
        <v>4</v>
      </c>
      <c r="EG39" s="37">
        <v>5</v>
      </c>
      <c r="EH39" s="37">
        <v>5</v>
      </c>
      <c r="EI39" s="37">
        <v>7.1</v>
      </c>
      <c r="EM39" s="37">
        <v>5</v>
      </c>
      <c r="ER39" s="37">
        <v>149.9</v>
      </c>
      <c r="ES39" s="37">
        <v>4</v>
      </c>
      <c r="EU39">
        <v>4.5999999999999996</v>
      </c>
      <c r="EV39">
        <v>11.2</v>
      </c>
      <c r="EW39">
        <v>4</v>
      </c>
      <c r="EX39">
        <v>4.7</v>
      </c>
      <c r="EY39">
        <v>3</v>
      </c>
      <c r="EZ39">
        <v>1.5</v>
      </c>
      <c r="FA39" t="s">
        <v>162</v>
      </c>
      <c r="FB39" t="s">
        <v>179</v>
      </c>
      <c r="FJ39">
        <v>114</v>
      </c>
      <c r="FK39" t="s">
        <v>333</v>
      </c>
      <c r="FL39" t="s">
        <v>328</v>
      </c>
      <c r="FM39">
        <v>1</v>
      </c>
      <c r="FO39" t="s">
        <v>168</v>
      </c>
      <c r="FR39">
        <v>3</v>
      </c>
      <c r="FU39">
        <v>5</v>
      </c>
      <c r="FV39" t="s">
        <v>334</v>
      </c>
      <c r="FW39" t="s">
        <v>170</v>
      </c>
    </row>
  </sheetData>
  <mergeCells count="23">
    <mergeCell ref="DJ1:DL1"/>
    <mergeCell ref="DO1:DU1"/>
    <mergeCell ref="DV1:DX1"/>
    <mergeCell ref="O12:R12"/>
    <mergeCell ref="L16:O16"/>
    <mergeCell ref="CI1:CK1"/>
    <mergeCell ref="CL1:CO1"/>
    <mergeCell ref="CP1:CS1"/>
    <mergeCell ref="CT1:CZ1"/>
    <mergeCell ref="DA1:DF1"/>
    <mergeCell ref="DG1:DI1"/>
    <mergeCell ref="AS1:BA1"/>
    <mergeCell ref="BB1:BE1"/>
    <mergeCell ref="BF1:BG1"/>
    <mergeCell ref="BK1:BM1"/>
    <mergeCell ref="BO1:BS1"/>
    <mergeCell ref="BT1:CB1"/>
    <mergeCell ref="A1:F1"/>
    <mergeCell ref="M1:P1"/>
    <mergeCell ref="S1:X1"/>
    <mergeCell ref="Y1:AE1"/>
    <mergeCell ref="AF1:AK1"/>
    <mergeCell ref="AL1:AR1"/>
  </mergeCells>
  <conditionalFormatting sqref="B4:B7 DN4:DN16 Q13:R16 Q4:AR11 U12:AR16 BA4:BD16 BK4:BS16 BV4:BW16 CL4:CO16 DX4:EB16 EF4:EL16">
    <cfRule type="cellIs" dxfId="0" priority="9" stopIfTrue="1" operator="greaterThan">
      <formula>61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Breeders cup Friday 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2019-11-07T20:45:50Z</dcterms:created>
  <dcterms:modified xsi:type="dcterms:W3CDTF">2019-11-08T01:23:33Z</dcterms:modified>
</cp:coreProperties>
</file>